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81913fbc3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0ee3f001689746ce"/>
  </x:sheets>
</x:workbook>
</file>

<file path=xl/comments1.xml><?xml version="1.0" encoding="utf-8"?>
<x:comments xmlns:x="http://schemas.openxmlformats.org/spreadsheetml/2006/main">
  <x:authors>
    <x:author/>
  </x:authors>
  <x:commentList>
    <x:comment ref="B18" authorId="0">
      <x:text>
        <x:r>
          <x:t>Use the purchase price for this property or offer. Example amounts are illustrative, not market estimates.</x:t>
        </x:r>
      </x:text>
    </x:comment>
    <x:comment ref="C18" authorId="0">
      <x:text>
        <x:r>
          <x:t>Use the purchase price for this property or offer. Example amounts are illustrative, not market estimates.</x:t>
        </x:r>
      </x:text>
    </x:comment>
    <x:comment ref="D18" authorId="0">
      <x:text>
        <x:r>
          <x:t>Use the purchase price for this property or offer. Example amounts are illustrative, not market estimates.</x:t>
        </x:r>
      </x:text>
    </x:comment>
    <x:comment ref="E18" authorId="0">
      <x:text>
        <x:r>
          <x:t>Use the purchase price for this property or offer. Example amounts are illustrative, not market estimates.</x:t>
        </x:r>
      </x:text>
    </x:comment>
    <x:comment ref="F18" authorId="0">
      <x:text>
        <x:r>
          <x:t>Use the purchase price for this property or offer. Example amounts are illustrative, not market estimates.</x:t>
        </x:r>
      </x:text>
    </x:comment>
    <x:comment ref="B19" authorId="0">
      <x:text>
        <x:r>
          <x:t>Enter a percentage of the purchase price. Use 100% for an all-cash purchase.</x:t>
        </x:r>
      </x:text>
    </x:comment>
    <x:comment ref="C19" authorId="0">
      <x:text>
        <x:r>
          <x:t>Enter a percentage of the purchase price. Use 100% for an all-cash purchase.</x:t>
        </x:r>
      </x:text>
    </x:comment>
    <x:comment ref="D19" authorId="0">
      <x:text>
        <x:r>
          <x:t>Enter a percentage of the purchase price. Use 100% for an all-cash purchase.</x:t>
        </x:r>
      </x:text>
    </x:comment>
    <x:comment ref="E19" authorId="0">
      <x:text>
        <x:r>
          <x:t>Enter a percentage of the purchase price. Use 100% for an all-cash purchase.</x:t>
        </x:r>
      </x:text>
    </x:comment>
    <x:comment ref="F19" authorId="0">
      <x:text>
        <x:r>
          <x:t>Enter a percentage of the purchase price. Use 100% for an all-cash purchase.</x:t>
        </x:r>
      </x:text>
    </x:comment>
    <x:comment ref="B20" authorId="0">
      <x:text>
        <x:r>
          <x:t>Enter your estimated buyer closing costs as a percentage of price. Excludes the down payment and initial repairs.</x:t>
        </x:r>
      </x:text>
    </x:comment>
    <x:comment ref="C20" authorId="0">
      <x:text>
        <x:r>
          <x:t>Enter your estimated buyer closing costs as a percentage of price. Excludes the down payment and initial repairs.</x:t>
        </x:r>
      </x:text>
    </x:comment>
    <x:comment ref="D20" authorId="0">
      <x:text>
        <x:r>
          <x:t>Enter your estimated buyer closing costs as a percentage of price. Excludes the down payment and initial repairs.</x:t>
        </x:r>
      </x:text>
    </x:comment>
    <x:comment ref="E20" authorId="0">
      <x:text>
        <x:r>
          <x:t>Enter your estimated buyer closing costs as a percentage of price. Excludes the down payment and initial repairs.</x:t>
        </x:r>
      </x:text>
    </x:comment>
    <x:comment ref="F20" authorId="0">
      <x:text>
        <x:r>
          <x:t>Enter your estimated buyer closing costs as a percentage of price. Excludes the down payment and initial repairs.</x:t>
        </x:r>
      </x:text>
    </x:comment>
    <x:comment ref="B21" authorId="0">
      <x:text>
        <x:r>
          <x:t>Repairs and renovations paid before renting. This will vary significantly (e.g. if property is turn key ready could be lower, if a fixer upper higher). Enter a dollar estimate here. Included in upfront cash, not ongoing monthly expenses.</x:t>
        </x:r>
      </x:text>
    </x:comment>
    <x:comment ref="C21" authorId="0">
      <x:text>
        <x:r>
          <x:t>Repairs and renovations paid before renting. This will vary significantly (e.g. if property is turn key ready could be lower, if a fixer upper higher). Enter a dollar estimate here. Included in upfront cash, not ongoing monthly expenses.</x:t>
        </x:r>
      </x:text>
    </x:comment>
    <x:comment ref="D21" authorId="0">
      <x:text>
        <x:r>
          <x:t>Repairs and renovations paid before renting. This will vary significantly (e.g. if property is turn key ready could be lower, if a fixer upper higher). Enter a dollar estimate here. Included in upfront cash, not ongoing monthly expenses.</x:t>
        </x:r>
      </x:text>
    </x:comment>
    <x:comment ref="E21" authorId="0">
      <x:text>
        <x:r>
          <x:t>Repairs and renovations paid before renting. This will vary significantly (e.g. if property is turn key ready could be lower, if a fixer upper higher). Enter a dollar estimate here. Included in upfront cash, not ongoing monthly expenses.</x:t>
        </x:r>
      </x:text>
    </x:comment>
    <x:comment ref="F21" authorId="0">
      <x:text>
        <x:r>
          <x:t>Repairs and renovations paid before renting. This will vary significantly (e.g. if property is turn key ready could be lower, if a fixer upper higher). Enter a dollar estimate here. Included in upfront cash, not ongoing monthly expenses.</x:t>
        </x:r>
      </x:text>
    </x:comment>
    <x:comment ref="B22" authorId="0">
      <x:text>
        <x:r>
          <x:t>Fixed annual mortgage rate. Principal and interest are calculated separately from insurance and property taxes. Zero is supported.</x:t>
        </x:r>
      </x:text>
    </x:comment>
    <x:comment ref="C22" authorId="0">
      <x:text>
        <x:r>
          <x:t>Fixed annual mortgage rate. Principal and interest are calculated separately from insurance and property taxes. Zero is supported.</x:t>
        </x:r>
      </x:text>
    </x:comment>
    <x:comment ref="D22" authorId="0">
      <x:text>
        <x:r>
          <x:t>Fixed annual mortgage rate. Principal and interest are calculated separately from insurance and property taxes. Zero is supported.</x:t>
        </x:r>
      </x:text>
    </x:comment>
    <x:comment ref="E22" authorId="0">
      <x:text>
        <x:r>
          <x:t>Fixed annual mortgage rate. Principal and interest are calculated separately from insurance and property taxes. Zero is supported.</x:t>
        </x:r>
      </x:text>
    </x:comment>
    <x:comment ref="F22" authorId="0">
      <x:text>
        <x:r>
          <x:t>Fixed annual mortgage rate. Principal and interest are calculated separately from insurance and property taxes. Zero is supported.</x:t>
        </x:r>
      </x:text>
    </x:comment>
    <x:comment ref="B23" authorId="0">
      <x:text>
        <x:r>
          <x:t>Fully amortizing fixed-rate loan, in whole years from 1 to 50. No interest-only period or balloon payment.</x:t>
        </x:r>
      </x:text>
    </x:comment>
    <x:comment ref="C23" authorId="0">
      <x:text>
        <x:r>
          <x:t>Fully amortizing fixed-rate loan, in whole years from 1 to 50. No interest-only period or balloon payment.</x:t>
        </x:r>
      </x:text>
    </x:comment>
    <x:comment ref="D23" authorId="0">
      <x:text>
        <x:r>
          <x:t>Fully amortizing fixed-rate loan, in whole years from 1 to 50. No interest-only period or balloon payment.</x:t>
        </x:r>
      </x:text>
    </x:comment>
    <x:comment ref="E23" authorId="0">
      <x:text>
        <x:r>
          <x:t>Fully amortizing fixed-rate loan, in whole years from 1 to 50. No interest-only period or balloon payment.</x:t>
        </x:r>
      </x:text>
    </x:comment>
    <x:comment ref="F23" authorId="0">
      <x:text>
        <x:r>
          <x:t>Fully amortizing fixed-rate loan, in whole years from 1 to 50. No interest-only period or balloon payment.</x:t>
        </x:r>
      </x:text>
    </x:comment>
    <x:comment ref="B26" authorId="0">
      <x:text>
        <x:r>
          <x:t>Total scheduled rent for the property each month, before vacancy. Use a lease or supported rent estimate.</x:t>
        </x:r>
      </x:text>
    </x:comment>
    <x:comment ref="C26" authorId="0">
      <x:text>
        <x:r>
          <x:t>Total scheduled rent for the property each month, before vacancy. Use a lease or supported rent estimate.</x:t>
        </x:r>
      </x:text>
    </x:comment>
    <x:comment ref="D26" authorId="0">
      <x:text>
        <x:r>
          <x:t>Total scheduled rent for the property each month, before vacancy. Use a lease or supported rent estimate.</x:t>
        </x:r>
      </x:text>
    </x:comment>
    <x:comment ref="E26" authorId="0">
      <x:text>
        <x:r>
          <x:t>Total scheduled rent for the property each month, before vacancy. Use a lease or supported rent estimate.</x:t>
        </x:r>
      </x:text>
    </x:comment>
    <x:comment ref="F26" authorId="0">
      <x:text>
        <x:r>
          <x:t>Total scheduled rent for the property each month, before vacancy. Use a lease or supported rent estimate.</x:t>
        </x:r>
      </x:text>
    </x:comment>
    <x:comment ref="B27" authorId="0">
      <x:text>
        <x:r>
          <x:t>Share of scheduled rent lost to vacancy or nonpayment. Use 0% if you deliberately assume no loss.</x:t>
        </x:r>
      </x:text>
    </x:comment>
    <x:comment ref="C27" authorId="0">
      <x:text>
        <x:r>
          <x:t>Share of scheduled rent lost to vacancy or nonpayment. Use 0% if you deliberately assume no loss.</x:t>
        </x:r>
      </x:text>
    </x:comment>
    <x:comment ref="D27" authorId="0">
      <x:text>
        <x:r>
          <x:t>Share of scheduled rent lost to vacancy or nonpayment. Use 0% if you deliberately assume no loss.</x:t>
        </x:r>
      </x:text>
    </x:comment>
    <x:comment ref="E27" authorId="0">
      <x:text>
        <x:r>
          <x:t>Share of scheduled rent lost to vacancy or nonpayment. Use 0% if you deliberately assume no loss.</x:t>
        </x:r>
      </x:text>
    </x:comment>
    <x:comment ref="F27" authorId="0">
      <x:text>
        <x:r>
          <x:t>Share of scheduled rent lost to vacancy or nonpayment. Use 0% if you deliberately assume no loss.</x:t>
        </x:r>
      </x:text>
    </x:comment>
    <x:comment ref="B28" authorId="0">
      <x:text>
        <x:r>
          <x:t>Share of scheduled rent set aside for management. Use 0% if you self-manage without a fee.</x:t>
        </x:r>
      </x:text>
    </x:comment>
    <x:comment ref="C28" authorId="0">
      <x:text>
        <x:r>
          <x:t>Share of scheduled rent set aside for management. Use 0% if you self-manage without a fee.</x:t>
        </x:r>
      </x:text>
    </x:comment>
    <x:comment ref="D28" authorId="0">
      <x:text>
        <x:r>
          <x:t>Share of scheduled rent set aside for management. Use 0% if you self-manage without a fee.</x:t>
        </x:r>
      </x:text>
    </x:comment>
    <x:comment ref="E28" authorId="0">
      <x:text>
        <x:r>
          <x:t>Share of scheduled rent set aside for management. Use 0% if you self-manage without a fee.</x:t>
        </x:r>
      </x:text>
    </x:comment>
    <x:comment ref="F28" authorId="0">
      <x:text>
        <x:r>
          <x:t>Share of scheduled rent set aside for management. Use 0% if you self-manage without a fee.</x:t>
        </x:r>
      </x:text>
    </x:comment>
    <x:comment ref="B29" authorId="0">
      <x:text>
        <x:r>
          <x:t>Reserve for routine maintenance and repairs, as a share of scheduled rent.</x:t>
        </x:r>
      </x:text>
    </x:comment>
    <x:comment ref="C29" authorId="0">
      <x:text>
        <x:r>
          <x:t>Reserve for routine maintenance and repairs, as a share of scheduled rent.</x:t>
        </x:r>
      </x:text>
    </x:comment>
    <x:comment ref="D29" authorId="0">
      <x:text>
        <x:r>
          <x:t>Reserve for routine maintenance and repairs, as a share of scheduled rent.</x:t>
        </x:r>
      </x:text>
    </x:comment>
    <x:comment ref="E29" authorId="0">
      <x:text>
        <x:r>
          <x:t>Reserve for routine maintenance and repairs, as a share of scheduled rent.</x:t>
        </x:r>
      </x:text>
    </x:comment>
    <x:comment ref="F29" authorId="0">
      <x:text>
        <x:r>
          <x:t>Reserve for routine maintenance and repairs, as a share of scheduled rent.</x:t>
        </x:r>
      </x:text>
    </x:comment>
    <x:comment ref="B30" authorId="0">
      <x:text>
        <x:r>
          <x:t>Reserve for major replacements such as a roof or HVAC system. Kept separate from routine maintenance.</x:t>
        </x:r>
      </x:text>
    </x:comment>
    <x:comment ref="C30" authorId="0">
      <x:text>
        <x:r>
          <x:t>Reserve for major replacements such as a roof or HVAC system. Kept separate from routine maintenance.</x:t>
        </x:r>
      </x:text>
    </x:comment>
    <x:comment ref="D30" authorId="0">
      <x:text>
        <x:r>
          <x:t>Reserve for major replacements such as a roof or HVAC system. Kept separate from routine maintenance.</x:t>
        </x:r>
      </x:text>
    </x:comment>
    <x:comment ref="E30" authorId="0">
      <x:text>
        <x:r>
          <x:t>Reserve for major replacements such as a roof or HVAC system. Kept separate from routine maintenance.</x:t>
        </x:r>
      </x:text>
    </x:comment>
    <x:comment ref="F30" authorId="0">
      <x:text>
        <x:r>
          <x:t>Reserve for major replacements such as a roof or HVAC system. Kept separate from routine maintenance.</x:t>
        </x:r>
      </x:text>
    </x:comment>
    <x:comment ref="B31" authorId="0">
      <x:text>
        <x:r>
          <x:t>Annual property insurance cost. Divided by 12 in monthly cash flow.</x:t>
        </x:r>
      </x:text>
    </x:comment>
    <x:comment ref="C31" authorId="0">
      <x:text>
        <x:r>
          <x:t>Annual property insurance cost. Divided by 12 in monthly cash flow.</x:t>
        </x:r>
      </x:text>
    </x:comment>
    <x:comment ref="D31" authorId="0">
      <x:text>
        <x:r>
          <x:t>Annual property insurance cost. Divided by 12 in monthly cash flow.</x:t>
        </x:r>
      </x:text>
    </x:comment>
    <x:comment ref="E31" authorId="0">
      <x:text>
        <x:r>
          <x:t>Annual property insurance cost. Divided by 12 in monthly cash flow.</x:t>
        </x:r>
      </x:text>
    </x:comment>
    <x:comment ref="F31" authorId="0">
      <x:text>
        <x:r>
          <x:t>Annual property insurance cost. Divided by 12 in monthly cash flow.</x:t>
        </x:r>
      </x:text>
    </x:comment>
    <x:comment ref="B32" authorId="0">
      <x:text>
        <x:r>
          <x:t>Annual property tax estimate after purchase. Divided by 12 in monthly cash flow.</x:t>
        </x:r>
      </x:text>
    </x:comment>
    <x:comment ref="C32" authorId="0">
      <x:text>
        <x:r>
          <x:t>Annual property tax estimate after purchase. Divided by 12 in monthly cash flow.</x:t>
        </x:r>
      </x:text>
    </x:comment>
    <x:comment ref="D32" authorId="0">
      <x:text>
        <x:r>
          <x:t>Annual property tax estimate after purchase. Divided by 12 in monthly cash flow.</x:t>
        </x:r>
      </x:text>
    </x:comment>
    <x:comment ref="E32" authorId="0">
      <x:text>
        <x:r>
          <x:t>Annual property tax estimate after purchase. Divided by 12 in monthly cash flow.</x:t>
        </x:r>
      </x:text>
    </x:comment>
    <x:comment ref="F32" authorId="0">
      <x:text>
        <x:r>
          <x:t>Annual property tax estimate after purchase. Divided by 12 in monthly cash flow.</x:t>
        </x:r>
      </x:text>
    </x:comment>
    <x:comment ref="B33" authorId="0">
      <x:text>
        <x:r>
          <x:t>Monthly owner-paid HOA, utilities and other recurring costs. Use zero when none apply.</x:t>
        </x:r>
      </x:text>
    </x:comment>
    <x:comment ref="C33" authorId="0">
      <x:text>
        <x:r>
          <x:t>Monthly owner-paid HOA, utilities and other recurring costs. Use zero when none apply.</x:t>
        </x:r>
      </x:text>
    </x:comment>
    <x:comment ref="D33" authorId="0">
      <x:text>
        <x:r>
          <x:t>Monthly owner-paid HOA, utilities and other recurring costs. Use zero when none apply.</x:t>
        </x:r>
      </x:text>
    </x:comment>
    <x:comment ref="E33" authorId="0">
      <x:text>
        <x:r>
          <x:t>Monthly owner-paid HOA, utilities and other recurring costs. Use zero when none apply.</x:t>
        </x:r>
      </x:text>
    </x:comment>
    <x:comment ref="F33" authorId="0">
      <x:text>
        <x:r>
          <x:t>Monthly owner-paid HOA, utilities and other recurring costs. Use zero when none apply.</x:t>
        </x:r>
      </x:text>
    </x:comment>
    <x:comment ref="B10" authorId="0">
      <x:text>
        <x:r>
          <x:t>Scheduled rent less vacancy, operating costs, maintenance and replacement reserves, and mortgage principal and interest. Before income tax.</x:t>
        </x:r>
      </x:text>
    </x:comment>
    <x:comment ref="C10" authorId="0">
      <x:text>
        <x:r>
          <x:t>Scheduled rent less vacancy, operating costs, maintenance and replacement reserves, and mortgage principal and interest. Before income tax.</x:t>
        </x:r>
      </x:text>
    </x:comment>
    <x:comment ref="D10" authorId="0">
      <x:text>
        <x:r>
          <x:t>Scheduled rent less vacancy, operating costs, maintenance and replacement reserves, and mortgage principal and interest. Before income tax.</x:t>
        </x:r>
      </x:text>
    </x:comment>
    <x:comment ref="E10" authorId="0">
      <x:text>
        <x:r>
          <x:t>Scheduled rent less vacancy, operating costs, maintenance and replacement reserves, and mortgage principal and interest. Before income tax.</x:t>
        </x:r>
      </x:text>
    </x:comment>
    <x:comment ref="F10" authorId="0">
      <x:text>
        <x:r>
          <x:t>Scheduled rent less vacancy, operating costs, maintenance and replacement reserves, and mortgage principal and interest. Before income tax.</x:t>
        </x:r>
      </x:text>
    </x:comment>
    <x:comment ref="B11" authorId="0">
      <x:text>
        <x:r>
          <x:t>Monthly cash flow multiplied by 12. The first year uses the same scheduled rent and costs each month.</x:t>
        </x:r>
      </x:text>
    </x:comment>
    <x:comment ref="C11" authorId="0">
      <x:text>
        <x:r>
          <x:t>Monthly cash flow multiplied by 12. The first year uses the same scheduled rent and costs each month.</x:t>
        </x:r>
      </x:text>
    </x:comment>
    <x:comment ref="D11" authorId="0">
      <x:text>
        <x:r>
          <x:t>Monthly cash flow multiplied by 12. The first year uses the same scheduled rent and costs each month.</x:t>
        </x:r>
      </x:text>
    </x:comment>
    <x:comment ref="E11" authorId="0">
      <x:text>
        <x:r>
          <x:t>Monthly cash flow multiplied by 12. The first year uses the same scheduled rent and costs each month.</x:t>
        </x:r>
      </x:text>
    </x:comment>
    <x:comment ref="F11" authorId="0">
      <x:text>
        <x:r>
          <x:t>Monthly cash flow multiplied by 12. The first year uses the same scheduled rent and costs each month.</x:t>
        </x:r>
      </x:text>
    </x:comment>
    <x:comment ref="B12" authorId="0">
      <x:text>
        <x:r>
          <x:t>Down payment, buyer closing costs and initial repairs. Excludes any additional cash cushion you choose to keep.</x:t>
        </x:r>
      </x:text>
    </x:comment>
    <x:comment ref="C12" authorId="0">
      <x:text>
        <x:r>
          <x:t>Down payment, buyer closing costs and initial repairs. Excludes any additional cash cushion you choose to keep.</x:t>
        </x:r>
      </x:text>
    </x:comment>
    <x:comment ref="D12" authorId="0">
      <x:text>
        <x:r>
          <x:t>Down payment, buyer closing costs and initial repairs. Excludes any additional cash cushion you choose to keep.</x:t>
        </x:r>
      </x:text>
    </x:comment>
    <x:comment ref="E12" authorId="0">
      <x:text>
        <x:r>
          <x:t>Down payment, buyer closing costs and initial repairs. Excludes any additional cash cushion you choose to keep.</x:t>
        </x:r>
      </x:text>
    </x:comment>
    <x:comment ref="F12" authorId="0">
      <x:text>
        <x:r>
          <x:t>Down payment, buyer closing costs and initial repairs. Excludes any additional cash cushion you choose to keep.</x:t>
        </x:r>
      </x:text>
    </x:comment>
    <x:comment ref="B13" authorId="0">
      <x:text>
        <x:r>
          <x:t>Annual cash flow divided by upfront cash. Does not include principal paydown, appreciation or income-tax effects. n.a. means upfront cash is zero.</x:t>
        </x:r>
      </x:text>
    </x:comment>
    <x:comment ref="C13" authorId="0">
      <x:text>
        <x:r>
          <x:t>Annual cash flow divided by upfront cash. Does not include principal paydown, appreciation or income-tax effects. n.a. means upfront cash is zero.</x:t>
        </x:r>
      </x:text>
    </x:comment>
    <x:comment ref="D13" authorId="0">
      <x:text>
        <x:r>
          <x:t>Annual cash flow divided by upfront cash. Does not include principal paydown, appreciation or income-tax effects. n.a. means upfront cash is zero.</x:t>
        </x:r>
      </x:text>
    </x:comment>
    <x:comment ref="E13" authorId="0">
      <x:text>
        <x:r>
          <x:t>Annual cash flow divided by upfront cash. Does not include principal paydown, appreciation or income-tax effects. n.a. means upfront cash is zero.</x:t>
        </x:r>
      </x:text>
    </x:comment>
    <x:comment ref="F13" authorId="0">
      <x:text>
        <x:r>
          <x:t>Annual cash flow divided by upfront cash. Does not include principal paydown, appreciation or income-tax effects. n.a. means upfront cash is zero.</x:t>
        </x:r>
      </x:text>
    </x:comment>
    <x:comment ref="B14" authorId="0">
      <x:text>
        <x:r>
          <x:t>The reduction in the mortgage balance during the first 12 monthly payments. This builds equity; it is not spendable cash.</x:t>
        </x:r>
      </x:text>
    </x:comment>
    <x:comment ref="C14" authorId="0">
      <x:text>
        <x:r>
          <x:t>The reduction in the mortgage balance during the first 12 monthly payments. This builds equity; it is not spendable cash.</x:t>
        </x:r>
      </x:text>
    </x:comment>
    <x:comment ref="D14" authorId="0">
      <x:text>
        <x:r>
          <x:t>The reduction in the mortgage balance during the first 12 monthly payments. This builds equity; it is not spendable cash.</x:t>
        </x:r>
      </x:text>
    </x:comment>
    <x:comment ref="E14" authorId="0">
      <x:text>
        <x:r>
          <x:t>The reduction in the mortgage balance during the first 12 monthly payments. This builds equity; it is not spendable cash.</x:t>
        </x:r>
      </x:text>
    </x:comment>
    <x:comment ref="F14" authorId="0">
      <x:text>
        <x:r>
          <x:t>The reduction in the mortgage balance during the first 12 monthly payments. This builds equity; it is not spendable cash.</x:t>
        </x:r>
      </x:text>
    </x:comment>
    <x:comment ref="B15" authorId="0">
      <x:text>
        <x:r>
          <x:t>Purchase price less the mortgage balance after 12 payments. Assumes no appreciation or value added by repairs. Selling costs and taxes are excluded.</x:t>
        </x:r>
      </x:text>
    </x:comment>
    <x:comment ref="C15" authorId="0">
      <x:text>
        <x:r>
          <x:t>Purchase price less the mortgage balance after 12 payments. Assumes no appreciation or value added by repairs. Selling costs and taxes are excluded.</x:t>
        </x:r>
      </x:text>
    </x:comment>
    <x:comment ref="D15" authorId="0">
      <x:text>
        <x:r>
          <x:t>Purchase price less the mortgage balance after 12 payments. Assumes no appreciation or value added by repairs. Selling costs and taxes are excluded.</x:t>
        </x:r>
      </x:text>
    </x:comment>
    <x:comment ref="E15" authorId="0">
      <x:text>
        <x:r>
          <x:t>Purchase price less the mortgage balance after 12 payments. Assumes no appreciation or value added by repairs. Selling costs and taxes are excluded.</x:t>
        </x:r>
      </x:text>
    </x:comment>
    <x:comment ref="F15" authorId="0">
      <x:text>
        <x:r>
          <x:t>Purchase price less the mortgage balance after 12 payments. Assumes no appreciation or value added by repairs. Selling costs and taxes are excluded.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;($#,##0);&quot;–&quot;"/>
    <x:numFmt numFmtId="201" formatCode="0.0%;(0.0%);&quot;–&quot;"/>
    <x:numFmt numFmtId="202" formatCode="0"/>
    <x:numFmt numFmtId="203" formatCode="$#,##0.00;($#,##0.00);&quot;–&quot;"/>
    <x:numFmt numFmtId="204" formatCode="0.00%;(0.00%);&quot;–&quot;"/>
  </x:numFmts>
  <x:fonts count="11">
    <x:font>
      <x:sz val="11"/>
      <x:name val="Carlito"/>
    </x:font>
    <x:font>
      <x:sz val="11"/>
      <x:color rgb="FF1A2E3D"/>
      <x:name val="Arial"/>
    </x:font>
    <x:font>
      <x:b/>
      <x:sz val="17"/>
      <x:color rgb="FF1A2E3D"/>
      <x:name val="Arial"/>
    </x:font>
    <x:font>
      <x:sz val="11"/>
      <x:color rgb="FF566775"/>
      <x:name val="Arial"/>
    </x:font>
    <x:font>
      <x:sz val="10"/>
      <x:color rgb="FF566775"/>
      <x:name val="Arial"/>
    </x:font>
    <x:font>
      <x:b/>
      <x:sz val="11"/>
      <x:color rgb="FF1A2E3D"/>
      <x:name val="Arial"/>
    </x:font>
    <x:font>
      <x:b/>
      <x:sz val="11"/>
      <x:color rgb="FF1259B2"/>
      <x:name val="Arial"/>
    </x:font>
    <x:font>
      <x:b/>
      <x:sz val="15"/>
      <x:color rgb="FF1A2E3D"/>
      <x:name val="Arial"/>
    </x:font>
    <x:font>
      <x:i/>
      <x:sz val="11"/>
      <x:color rgb="FF1A2E3D"/>
      <x:name val="Arial"/>
    </x:font>
    <x:font>
      <x:sz val="11"/>
      <x:color rgb="FF1259B2"/>
      <x:name val="Arial"/>
    </x:font>
    <x:font>
      <x:u val="single"/>
      <x:sz val="11"/>
      <x:color rgb="FF185E9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9E5F2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CAD5DF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200" fontId="9" fillId="3" borderId="0" xfId="0" applyNumberFormat="1" applyFont="1" applyFill="1" applyBorder="1" applyAlignment="1">
      <x:alignment vertical="center"/>
    </x:xf>
    <x:xf numFmtId="200" fontId="9" fillId="3" borderId="0" xfId="0" applyNumberFormat="1" applyFont="1" applyFill="1" applyBorder="1" applyAlignment="1">
      <x:alignment horizontal="right" vertical="center"/>
    </x:xf>
    <x:xf numFmtId="201" fontId="9" fillId="3" borderId="0" xfId="0" applyNumberFormat="1" applyFont="1" applyFill="1" applyBorder="1" applyAlignment="1">
      <x:alignment vertical="center"/>
    </x:xf>
    <x:xf numFmtId="201" fontId="9" fillId="3" borderId="0" xfId="0" applyNumberFormat="1" applyFont="1" applyFill="1" applyBorder="1" applyAlignment="1">
      <x:alignment horizontal="right" vertical="center"/>
    </x:xf>
    <x:xf numFmtId="202" fontId="9" fillId="3" borderId="0" xfId="0" applyNumberFormat="1" applyFont="1" applyFill="1" applyBorder="1" applyAlignment="1">
      <x:alignment vertical="center"/>
    </x:xf>
    <x:xf numFmtId="202" fontId="9" fillId="3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5" fillId="0" borderId="1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8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0">
    <x:dxf>
      <x:font>
        <x:b/>
        <x:color rgb="FFA32323"/>
      </x:font>
      <x:fill>
        <x:patternFill patternType="solid">
          <x:bgColor rgb="FFFCE8E6"/>
        </x:patternFill>
      </x:fill>
    </x:dxf>
    <x:dxf>
      <x:font>
        <x:color rgb="FFA32323"/>
      </x:font>
    </x:dxf>
    <x:dxf>
      <x:font>
        <x:color rgb="FF216A50"/>
      </x:font>
    </x:dxf>
    <x:dxf>
      <x:font>
        <x:color rgb="FFA32323"/>
      </x:font>
    </x:dxf>
    <x:dxf>
      <x:font>
        <x:color rgb="FF216A50"/>
      </x:font>
    </x:dxf>
    <x:dxf>
      <x:font>
        <x:b/>
        <x:color rgb="FFA32323"/>
      </x:font>
      <x:fill>
        <x:patternFill patternType="solid">
          <x:bgColor rgb="FFFCE8E6"/>
        </x:patternFill>
      </x:fill>
    </x:dxf>
    <x:dxf>
      <x:font>
        <x:color rgb="FFA32323"/>
      </x:font>
    </x:dxf>
    <x:dxf>
      <x:font>
        <x:color rgb="FF216A50"/>
      </x:font>
    </x:dxf>
    <x:dxf>
      <x:font>
        <x:color rgb="FFA32323"/>
      </x:font>
    </x:dxf>
    <x:dxf>
      <x:font>
        <x:color rgb="FF216A50"/>
      </x:font>
    </x:dxf>
    <x:dxf>
      <x:font>
        <x:b/>
        <x:color rgb="FFA32323"/>
      </x:font>
      <x:fill>
        <x:patternFill patternType="solid">
          <x:bgColor rgb="FFFCE8E6"/>
        </x:patternFill>
      </x:fill>
    </x:dxf>
    <x:dxf>
      <x:font>
        <x:color rgb="FFA32323"/>
      </x:font>
    </x:dxf>
    <x:dxf>
      <x:font>
        <x:color rgb="FF216A50"/>
      </x:font>
    </x:dxf>
    <x:dxf>
      <x:font>
        <x:color rgb="FFA32323"/>
      </x:font>
    </x:dxf>
    <x:dxf>
      <x:font>
        <x:color rgb="FF216A50"/>
      </x:font>
    </x:dxf>
    <x:dxf>
      <x:font>
        <x:b/>
        <x:color rgb="FFA32323"/>
      </x:font>
      <x:fill>
        <x:patternFill patternType="solid">
          <x:bgColor rgb="FFFCE8E6"/>
        </x:patternFill>
      </x:fill>
    </x:dxf>
    <x:dxf>
      <x:font>
        <x:color rgb="FFA32323"/>
      </x:font>
    </x:dxf>
    <x:dxf>
      <x:font>
        <x:color rgb="FF216A50"/>
      </x:font>
    </x:dxf>
    <x:dxf>
      <x:font>
        <x:color rgb="FFA32323"/>
      </x:font>
    </x:dxf>
    <x:dxf>
      <x:font>
        <x:color rgb="FF216A5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b9e6d1465459b" /><Relationship Type="http://schemas.openxmlformats.org/officeDocument/2006/relationships/theme" Target="/xl/theme/theme1.xml" Id="R58ca2aae1aaa46f1" /><Relationship Type="http://schemas.openxmlformats.org/officeDocument/2006/relationships/sharedStrings" Target="/xl/sharedStrings.xml" Id="R11ab7a3ebaed4b93" /><Relationship Type="http://schemas.openxmlformats.org/officeDocument/2006/relationships/worksheet" Target="/xl/worksheets/sheet1.xml" Id="R0ee3f001689746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comments" Target="/xl/comments1.xml" Id="R9dfb2ff03b294804" /><ns0:Relationship Type="http://schemas.openxmlformats.org/officeDocument/2006/relationships/vmlDrawing" Target="/xl/drawings/vmldrawing.vml" Id="Rc1e9fd7b968e4c77" /><ns0:Relationship Id="trwLinkB76" Type="http://schemas.openxmlformats.org/officeDocument/2006/relationships/hyperlink" Target="https://therentalwire.com/rental_property_comparison_spreadsheet.html#import-workbook" TargetMode="External" /><ns0:Relationship Id="trwLinkB78" Type="http://schemas.openxmlformats.org/officeDocument/2006/relationships/hyperlink" Target="https://therentalwire.com/calculator_terms.html" TargetMode="External" /></ns0: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FF185E94"/>
  </ns0:sheetPr>
  <ns0:sheetViews>
    <ns0:sheetView showGridLines="0" workbookViewId="0">
      <ns0:pane xSplit="2" ySplit="7" topLeftCell="C8" activePane="bottomRight" state="frozen"/>
    </ns0:sheetView>
  </ns0:sheetViews>
  <ns0:sheetFormatPr defaultRowHeight="15"/>
  <ns0:cols>
    <ns0:col min="1" max="1" width="3" hidden="0" customWidth="1"/>
    <ns0:col min="2" max="2" width="38" hidden="0" customWidth="1"/>
    <ns0:col min="3" max="3" width="23" hidden="0" customWidth="1"/>
    <ns0:col min="4" max="4" width="23" hidden="0" customWidth="1"/>
    <ns0:col min="5" max="5" width="23" hidden="0" customWidth="1"/>
    <ns0:col min="6" max="6" width="23" hidden="0" customWidth="1"/>
    <ns0:col min="7" max="7" width="3" hidden="0" customWidth="1"/>
  </ns0:cols>
  <ns0:sheetData>
    <ns0:row r="1" ht="23" customHeight="1">
      <ns0:c r="A1" s="2"/>
      <ns0:c r="B1" s="2"/>
      <ns0:c r="C1" s="2"/>
      <ns0:c r="D1" s="2"/>
      <ns0:c r="E1" s="2"/>
      <ns0:c r="F1" s="2"/>
      <ns0:c r="G1" s="2"/>
    </ns0:row>
    <ns0:row r="2" ht="32" customHeight="1">
      <ns0:c r="A2" s="2"/>
      <ns0:c r="B2" s="3" t="str">
        <ns0:v>Rental property comparison</ns0:v>
      </ns0:c>
      <ns0:c r="C2" s="2"/>
      <ns0:c r="D2" s="2"/>
      <ns0:c r="E2" s="2"/>
      <ns0:c r="F2" s="2"/>
      <ns0:c r="G2" s="2"/>
    </ns0:row>
    <ns0:row r="3" ht="23" customHeight="1">
      <ns0:c r="A3" s="2"/>
      <ns0:c r="B3" s="4" t="str">
        <ns0:v>The Rental Wire</ns0:v>
      </ns0:c>
      <ns0:c r="C3" s="2"/>
      <ns0:c r="D3" s="2"/>
      <ns0:c r="E3" s="2"/>
      <ns0:c r="F3" s="2"/>
      <ns0:c r="G3" s="2"/>
    </ns0:row>
    <ns0:row r="4" ht="23" customHeight="1">
      <ns0:c r="A4" s="2"/>
      <ns0:c r="B4" s="5" t="str">
        <ns0:v>Year 1 in USD. Before income tax. No appreciation or sale.</ns0:v>
      </ns0:c>
      <ns0:c r="C4" s="5"/>
      <ns0:c r="D4" s="5"/>
      <ns0:c r="E4" s="5"/>
      <ns0:c r="F4" s="5"/>
      <ns0:c r="G4" s="2"/>
    </ns0:row>
    <ns0:row r="5" ht="23" customHeight="1">
      <ns0:c r="A5" s="2"/>
      <ns0:c r="B5" s="5" t="str">
        <ns0:v>Edit yellow cells. Hover for help. Leave unused columns blank.</ns0:v>
      </ns0:c>
      <ns0:c r="C5" s="5"/>
      <ns0:c r="D5" s="5"/>
      <ns0:c r="E5" s="5"/>
      <ns0:c r="F5" s="5"/>
      <ns0:c r="G5" s="2"/>
    </ns0:row>
    <ns0:row r="6" ht="23" customHeight="1">
      <ns0:c r="A6" s="2"/>
      <ns0:c r="B6" s="2"/>
      <ns0:c r="C6" s="2"/>
      <ns0:c r="D6" s="2"/>
      <ns0:c r="E6" s="2"/>
      <ns0:c r="F6" s="2"/>
      <ns0:c r="G6" s="2"/>
    </ns0:row>
    <ns0:row r="7" ht="36" customHeight="1">
      <ns0:c r="A7" s="2"/>
      <ns0:c r="B7" s="7" t="str">
        <ns0:v>Property or scenario</ns0:v>
      </ns0:c>
      <ns0:c r="C7" s="11" t="str">
        <ns0:v>Example: asking price</ns0:v>
      </ns0:c>
      <ns0:c r="D7" s="11" t="str">
        <ns0:v>Example: lower offer</ns0:v>
      </ns0:c>
      <ns0:c r="E7" s="11"/>
      <ns0:c r="F7" s="11"/>
      <ns0:c r="G7" s="2"/>
    </ns0:row>
    <ns0:row r="8" ht="23" customHeight="1">
      <ns0:c r="A8" s="2"/>
      <ns0:c r="B8" s="2" t="str"/>
      <ns0:c r="C8" s="12" t="str">
        <ns0:f>IF(COUNTA(C7,C18:C23,C26:C33)=0,"",IF(COUNT(C18:C23,C26:C33)&lt;&gt;14,"Fill yellow cells",IF(OR(C18&lt;0.01,MIN(C18:C23,C26:C33)&lt;0,MAX(C18:C23,C26:C33)&gt;1000000000,C23&lt;1,C23&gt;50,C23&lt;&gt;INT(C23),MAX(C19:C20,C22,C27:C30)&gt;1),"Check input values","Ready")))</ns0:f>
        <ns0:v>Ready</ns0:v>
      </ns0:c>
      <ns0:c r="D8" s="12" t="str">
        <ns0:f>IF(COUNTA(D7,D18:D23,D26:D33)=0,"",IF(COUNT(D18:D23,D26:D33)&lt;&gt;14,"Fill yellow cells",IF(OR(D18&lt;0.01,MIN(D18:D23,D26:D33)&lt;0,MAX(D18:D23,D26:D33)&gt;1000000000,D23&lt;1,D23&gt;50,D23&lt;&gt;INT(D23),MAX(D19:D20,D22,D27:D30)&gt;1),"Check input values","Ready")))</ns0:f>
        <ns0:v>Ready</ns0:v>
      </ns0:c>
      <ns0:c r="E8" s="12" t="str">
        <ns0:f>IF(COUNTA(E7,E18:E23,E26:E33)=0,"",IF(COUNT(E18:E23,E26:E33)&lt;&gt;14,"Fill yellow cells",IF(OR(E18&lt;0.01,MIN(E18:E23,E26:E33)&lt;0,MAX(E18:E23,E26:E33)&gt;1000000000,E23&lt;1,E23&gt;50,E23&lt;&gt;INT(E23),MAX(E19:E20,E22,E27:E30)&gt;1),"Check input values","Ready")))</ns0:f>
      </ns0:c>
      <ns0:c r="F8" s="12" t="str">
        <ns0:f>IF(COUNTA(F7,F18:F23,F26:F33)=0,"",IF(COUNT(F18:F23,F26:F33)&lt;&gt;14,"Fill yellow cells",IF(OR(F18&lt;0.01,MIN(F18:F23,F26:F33)&lt;0,MAX(F18:F23,F26:F33)&gt;1000000000,F23&lt;1,F23&gt;50,F23&lt;&gt;INT(F23),MAX(F19:F20,F22,F27:F30)&gt;1),"Check input values","Ready")))</ns0:f>
      </ns0:c>
      <ns0:c r="G8" s="2"/>
    </ns0:row>
    <ns0:row r="9" ht="23" customHeight="1">
      <ns0:c r="A9" s="2"/>
      <ns0:c r="B9" s="2"/>
      <ns0:c r="C9" s="2"/>
      <ns0:c r="D9" s="2"/>
      <ns0:c r="E9" s="2"/>
      <ns0:c r="F9" s="2"/>
      <ns0:c r="G9" s="2"/>
    </ns0:row>
    <ns0:row r="10" ht="34" customHeight="1">
      <ns0:c r="A10" s="2"/>
      <ns0:c r="B10" s="7" t="str">
        <ns0:v>Monthly cash flow</ns0:v>
      </ns0:c>
      <ns0:c r="C10" s="27" t="n">
        <ns0:f>IF(C$8&lt;&gt;"Ready","",C46)</ns0:f>
        <ns0:v>263.3836778781234</ns0:v>
      </ns0:c>
      <ns0:c r="D10" s="27" t="n">
        <ns0:f>IF(D$8&lt;&gt;"Ready","",D46)</ns0:f>
        <ns0:v>315.82476601958183</ns0:v>
      </ns0:c>
      <ns0:c r="E10" s="27" t="str">
        <ns0:f>IF(E$8&lt;&gt;"Ready","",E46)</ns0:f>
      </ns0:c>
      <ns0:c r="F10" s="27" t="str">
        <ns0:f>IF(F$8&lt;&gt;"Ready","",F46)</ns0:f>
      </ns0:c>
      <ns0:c r="G10" s="2"/>
    </ns0:row>
    <ns0:row r="11" ht="28" customHeight="1">
      <ns0:c r="A11" s="2"/>
      <ns0:c r="B11" s="2" t="str">
        <ns0:v>Annual cash flow</ns0:v>
      </ns0:c>
      <ns0:c r="C11" s="25" t="n">
        <ns0:f>IF(C$8&lt;&gt;"Ready","",C46*12)</ns0:f>
        <ns0:v>3160.604134537481</ns0:v>
      </ns0:c>
      <ns0:c r="D11" s="25" t="n">
        <ns0:f>IF(D$8&lt;&gt;"Ready","",D46*12)</ns0:f>
        <ns0:v>3789.897192234982</ns0:v>
      </ns0:c>
      <ns0:c r="E11" s="25" t="str">
        <ns0:f>IF(E$8&lt;&gt;"Ready","",E46*12)</ns0:f>
      </ns0:c>
      <ns0:c r="F11" s="25" t="str">
        <ns0:f>IF(F$8&lt;&gt;"Ready","",F46*12)</ns0:f>
      </ns0:c>
      <ns0:c r="G11" s="2"/>
    </ns0:row>
    <ns0:row r="12" ht="28" customHeight="1">
      <ns0:c r="A12" s="2"/>
      <ns0:c r="B12" s="2" t="str">
        <ns0:v>Upfront cash</ns0:v>
      </ns0:c>
      <ns0:c r="C12" s="25" t="n">
        <ns0:f>IF(C$8&lt;&gt;"Ready","",C52)</ns0:f>
        <ns0:v>53500</ns0:v>
      </ns0:c>
      <ns0:c r="D12" s="25" t="n">
        <ns0:f>IF(D$8&lt;&gt;"Ready","",D52)</ns0:f>
        <ns0:v>50600</ns0:v>
      </ns0:c>
      <ns0:c r="E12" s="25" t="str">
        <ns0:f>IF(E$8&lt;&gt;"Ready","",E52)</ns0:f>
      </ns0:c>
      <ns0:c r="F12" s="25" t="str">
        <ns0:f>IF(F$8&lt;&gt;"Ready","",F52)</ns0:f>
      </ns0:c>
      <ns0:c r="G12" s="2"/>
    </ns0:row>
    <ns0:row r="13" ht="28" customHeight="1">
      <ns0:c r="A13" s="2"/>
      <ns0:c r="B13" s="14" t="str">
        <ns0:v>Cash-on-cash return</ns0:v>
      </ns0:c>
      <ns0:c r="C13" s="28" t="n">
        <ns0:f>IF(C$8&lt;&gt;"Ready","",IF(C52=0,"n.a.",C11/C52))</ns0:f>
        <ns0:v>0.059076712795093106</ns0:v>
      </ns0:c>
      <ns0:c r="D13" s="28" t="n">
        <ns0:f>IF(D$8&lt;&gt;"Ready","",IF(D52=0,"n.a.",D11/D52))</ns0:f>
        <ns0:v>0.07489915399673877</ns0:v>
      </ns0:c>
      <ns0:c r="E13" s="28" t="str">
        <ns0:f>IF(E$8&lt;&gt;"Ready","",IF(E52=0,"n.a.",E11/E52))</ns0:f>
      </ns0:c>
      <ns0:c r="F13" s="28" t="str">
        <ns0:f>IF(F$8&lt;&gt;"Ready","",IF(F52=0,"n.a.",F11/F52))</ns0:f>
      </ns0:c>
      <ns0:c r="G13" s="2"/>
    </ns0:row>
    <ns0:row r="14" ht="28" customHeight="1">
      <ns0:c r="A14" s="2"/>
      <ns0:c r="B14" s="2" t="str">
        <ns0:v>Principal repaid in Year 1</ns0:v>
      </ns0:c>
      <ns0:c r="C14" s="25" t="n">
        <ns0:f>IF(C$8&lt;&gt;"Ready","",C54)</ns0:f>
        <ns0:v>1037.063730919399</ns0:v>
      </ns0:c>
      <ns0:c r="D14" s="25" t="n">
        <ns0:f>IF(D$8&lt;&gt;"Ready","",D54)</ns0:f>
        <ns0:v>967.9261488581978</ns0:v>
      </ns0:c>
      <ns0:c r="E14" s="25" t="str">
        <ns0:f>IF(E$8&lt;&gt;"Ready","",E54)</ns0:f>
      </ns0:c>
      <ns0:c r="F14" s="25" t="str">
        <ns0:f>IF(F$8&lt;&gt;"Ready","",F54)</ns0:f>
      </ns0:c>
      <ns0:c r="G14" s="2"/>
    </ns0:row>
    <ns0:row r="15" ht="28" customHeight="1">
      <ns0:c r="A15" s="2"/>
      <ns0:c r="B15" s="2" t="str">
        <ns0:v>Equity at end of Year 1</ns0:v>
      </ns0:c>
      <ns0:c r="C15" s="25" t="n">
        <ns0:f>IF(C$8&lt;&gt;"Ready","",C55)</ns0:f>
        <ns0:v>38537.0637309194</ns0:v>
      </ns0:c>
      <ns0:c r="D15" s="25" t="n">
        <ns0:f>IF(D$8&lt;&gt;"Ready","",D55)</ns0:f>
        <ns0:v>35967.9261488582</ns0:v>
      </ns0:c>
      <ns0:c r="E15" s="25" t="str">
        <ns0:f>IF(E$8&lt;&gt;"Ready","",E55)</ns0:f>
      </ns0:c>
      <ns0:c r="F15" s="25" t="str">
        <ns0:f>IF(F$8&lt;&gt;"Ready","",F55)</ns0:f>
      </ns0:c>
      <ns0:c r="G15" s="2"/>
    </ns0:row>
    <ns0:row r="16" ht="23" customHeight="1">
      <ns0:c r="A16" s="2"/>
      <ns0:c r="B16" s="2"/>
      <ns0:c r="C16" s="2"/>
      <ns0:c r="D16" s="2"/>
      <ns0:c r="E16" s="2"/>
      <ns0:c r="F16" s="2"/>
      <ns0:c r="G16" s="2"/>
    </ns0:row>
    <ns0:row r="17" ht="28" customHeight="1">
      <ns0:c r="A17" s="2"/>
      <ns0:c r="B17" s="7" t="str">
        <ns0:v>Purchase &amp; financing</ns0:v>
      </ns0:c>
      <ns0:c r="C17" s="7"/>
      <ns0:c r="D17" s="7"/>
      <ns0:c r="E17" s="7"/>
      <ns0:c r="F17" s="7"/>
      <ns0:c r="G17" s="2"/>
    </ns0:row>
    <ns0:row r="18" ht="23" customHeight="1">
      <ns0:c r="A18" s="2"/>
      <ns0:c r="B18" s="2" t="str">
        <ns0:v>Purchase price ($)</ns0:v>
      </ns0:c>
      <ns0:c r="C18" s="18" t="n">
        <ns0:v>150000</ns0:v>
      </ns0:c>
      <ns0:c r="D18" s="18" t="n">
        <ns0:v>140000</ns0:v>
      </ns0:c>
      <ns0:c r="E18" s="18"/>
      <ns0:c r="F18" s="18"/>
      <ns0:c r="G18" s="2"/>
    </ns0:row>
    <ns0:row r="19" ht="23" customHeight="1">
      <ns0:c r="A19" s="2"/>
      <ns0:c r="B19" s="2" t="str">
        <ns0:v>Down payment (% of price)</ns0:v>
      </ns0:c>
      <ns0:c r="C19" s="20" t="n">
        <ns0:v>0.25</ns0:v>
      </ns0:c>
      <ns0:c r="D19" s="20" t="n">
        <ns0:v>0.25</ns0:v>
      </ns0:c>
      <ns0:c r="E19" s="20"/>
      <ns0:c r="F19" s="20"/>
      <ns0:c r="G19" s="2"/>
    </ns0:row>
    <ns0:row r="20" ht="23" customHeight="1">
      <ns0:c r="A20" s="2"/>
      <ns0:c r="B20" s="2" t="str">
        <ns0:v>Closing costs (% of price)</ns0:v>
      </ns0:c>
      <ns0:c r="C20" s="20" t="n">
        <ns0:v>0.04</ns0:v>
      </ns0:c>
      <ns0:c r="D20" s="20" t="n">
        <ns0:v>0.04</ns0:v>
      </ns0:c>
      <ns0:c r="E20" s="20"/>
      <ns0:c r="F20" s="20"/>
      <ns0:c r="G20" s="2"/>
    </ns0:row>
    <ns0:row r="21" ht="23" customHeight="1">
      <ns0:c r="A21" s="2"/>
      <ns0:c r="B21" s="2" t="str">
        <ns0:v>Initial repairs ($)</ns0:v>
      </ns0:c>
      <ns0:c r="C21" s="18" t="n">
        <ns0:v>10000</ns0:v>
      </ns0:c>
      <ns0:c r="D21" s="18" t="n">
        <ns0:v>10000</ns0:v>
      </ns0:c>
      <ns0:c r="E21" s="18"/>
      <ns0:c r="F21" s="18"/>
      <ns0:c r="G21" s="2"/>
    </ns0:row>
    <ns0:row r="22" ht="23" customHeight="1">
      <ns0:c r="A22" s="2"/>
      <ns0:c r="B22" s="2" t="str">
        <ns0:v>Interest rate (% per year)</ns0:v>
      </ns0:c>
      <ns0:c r="C22" s="20" t="n">
        <ns0:v>0.075</ns0:v>
      </ns0:c>
      <ns0:c r="D22" s="20" t="n">
        <ns0:v>0.075</ns0:v>
      </ns0:c>
      <ns0:c r="E22" s="20"/>
      <ns0:c r="F22" s="20"/>
      <ns0:c r="G22" s="2"/>
    </ns0:row>
    <ns0:row r="23" ht="23" customHeight="1">
      <ns0:c r="A23" s="2"/>
      <ns0:c r="B23" s="2" t="str">
        <ns0:v>Loan term (years)</ns0:v>
      </ns0:c>
      <ns0:c r="C23" s="22" t="n">
        <ns0:v>30</ns0:v>
      </ns0:c>
      <ns0:c r="D23" s="22" t="n">
        <ns0:v>30</ns0:v>
      </ns0:c>
      <ns0:c r="E23" s="22"/>
      <ns0:c r="F23" s="22"/>
      <ns0:c r="G23" s="2"/>
    </ns0:row>
    <ns0:row r="24" ht="23" customHeight="1">
      <ns0:c r="A24" s="2"/>
      <ns0:c r="B24" s="2"/>
      <ns0:c r="C24" s="2"/>
      <ns0:c r="D24" s="2"/>
      <ns0:c r="E24" s="2"/>
      <ns0:c r="F24" s="2"/>
      <ns0:c r="G24" s="2"/>
    </ns0:row>
    <ns0:row r="25" ht="28" customHeight="1">
      <ns0:c r="A25" s="2"/>
      <ns0:c r="B25" s="7" t="str">
        <ns0:v>Rent &amp; expenses</ns0:v>
      </ns0:c>
      <ns0:c r="C25" s="7"/>
      <ns0:c r="D25" s="7"/>
      <ns0:c r="E25" s="7"/>
      <ns0:c r="F25" s="7"/>
      <ns0:c r="G25" s="2"/>
    </ns0:row>
    <ns0:row r="26" ht="23" customHeight="1">
      <ns0:c r="A26" s="2"/>
      <ns0:c r="B26" s="2" t="str">
        <ns0:v>Monthly rent ($)</ns0:v>
      </ns0:c>
      <ns0:c r="C26" s="18" t="n">
        <ns0:v>2000</ns0:v>
      </ns0:c>
      <ns0:c r="D26" s="18" t="n">
        <ns0:v>2000</ns0:v>
      </ns0:c>
      <ns0:c r="E26" s="18"/>
      <ns0:c r="F26" s="18"/>
      <ns0:c r="G26" s="2"/>
    </ns0:row>
    <ns0:row r="27" ht="23" customHeight="1">
      <ns0:c r="A27" s="2"/>
      <ns0:c r="B27" s="2" t="str">
        <ns0:v>Vacancy (% of rent)</ns0:v>
      </ns0:c>
      <ns0:c r="C27" s="20" t="n">
        <ns0:v>0.05</ns0:v>
      </ns0:c>
      <ns0:c r="D27" s="20" t="n">
        <ns0:v>0.05</ns0:v>
      </ns0:c>
      <ns0:c r="E27" s="20"/>
      <ns0:c r="F27" s="20"/>
      <ns0:c r="G27" s="2"/>
    </ns0:row>
    <ns0:row r="28" ht="23" customHeight="1">
      <ns0:c r="A28" s="2"/>
      <ns0:c r="B28" s="2" t="str">
        <ns0:v>Management (% of rent)</ns0:v>
      </ns0:c>
      <ns0:c r="C28" s="20" t="n">
        <ns0:v>0.1</ns0:v>
      </ns0:c>
      <ns0:c r="D28" s="20" t="n">
        <ns0:v>0.1</ns0:v>
      </ns0:c>
      <ns0:c r="E28" s="20"/>
      <ns0:c r="F28" s="20"/>
      <ns0:c r="G28" s="2"/>
    </ns0:row>
    <ns0:row r="29" ht="23" customHeight="1">
      <ns0:c r="A29" s="2"/>
      <ns0:c r="B29" s="2" t="str">
        <ns0:v>Maintenance (% of rent)</ns0:v>
      </ns0:c>
      <ns0:c r="C29" s="20" t="n">
        <ns0:v>0.1</ns0:v>
      </ns0:c>
      <ns0:c r="D29" s="20" t="n">
        <ns0:v>0.1</ns0:v>
      </ns0:c>
      <ns0:c r="E29" s="20"/>
      <ns0:c r="F29" s="20"/>
      <ns0:c r="G29" s="2"/>
    </ns0:row>
    <ns0:row r="30" ht="23" customHeight="1">
      <ns0:c r="A30" s="2"/>
      <ns0:c r="B30" s="2" t="str">
        <ns0:v>Replacement reserve (% of rent)</ns0:v>
      </ns0:c>
      <ns0:c r="C30" s="20" t="n">
        <ns0:v>0.1</ns0:v>
      </ns0:c>
      <ns0:c r="D30" s="20" t="n">
        <ns0:v>0.1</ns0:v>
      </ns0:c>
      <ns0:c r="E30" s="20"/>
      <ns0:c r="F30" s="20"/>
      <ns0:c r="G30" s="2"/>
    </ns0:row>
    <ns0:row r="31" ht="23" customHeight="1">
      <ns0:c r="A31" s="2"/>
      <ns0:c r="B31" s="2" t="str">
        <ns0:v>Insurance ($ per year)</ns0:v>
      </ns0:c>
      <ns0:c r="C31" s="18" t="n">
        <ns0:v>1200</ns0:v>
      </ns0:c>
      <ns0:c r="D31" s="18" t="n">
        <ns0:v>1200</ns0:v>
      </ns0:c>
      <ns0:c r="E31" s="18"/>
      <ns0:c r="F31" s="18"/>
      <ns0:c r="G31" s="2"/>
    </ns0:row>
    <ns0:row r="32" ht="23" customHeight="1">
      <ns0:c r="A32" s="2"/>
      <ns0:c r="B32" s="2" t="str">
        <ns0:v>Property taxes ($ per year)</ns0:v>
      </ns0:c>
      <ns0:c r="C32" s="18" t="n">
        <ns0:v>1800</ns0:v>
      </ns0:c>
      <ns0:c r="D32" s="18" t="n">
        <ns0:v>1800</ns0:v>
      </ns0:c>
      <ns0:c r="E32" s="18"/>
      <ns0:c r="F32" s="18"/>
      <ns0:c r="G32" s="2"/>
    </ns0:row>
    <ns0:row r="33" ht="23" customHeight="1">
      <ns0:c r="A33" s="2"/>
      <ns0:c r="B33" s="2" t="str">
        <ns0:v>HOA, utilities &amp; other ($ per month)</ns0:v>
      </ns0:c>
      <ns0:c r="C33" s="18" t="n">
        <ns0:v>0</ns0:v>
      </ns0:c>
      <ns0:c r="D33" s="18" t="n">
        <ns0:v>0</ns0:v>
      </ns0:c>
      <ns0:c r="E33" s="18"/>
      <ns0:c r="F33" s="18"/>
      <ns0:c r="G33" s="2"/>
    </ns0:row>
    <ns0:row r="34" ht="23" customHeight="1">
      <ns0:c r="A34" s="2"/>
      <ns0:c r="B34" s="2"/>
      <ns0:c r="C34" s="2"/>
      <ns0:c r="D34" s="2"/>
      <ns0:c r="E34" s="2"/>
      <ns0:c r="F34" s="2"/>
      <ns0:c r="G34" s="2"/>
    </ns0:row>
    <ns0:row r="35" ht="28" customHeight="1">
      <ns0:c r="A35" s="2"/>
      <ns0:c r="B35" s="7" t="str">
        <ns0:v>Monthly cash flow calculation</ns0:v>
      </ns0:c>
      <ns0:c r="C35" s="7"/>
      <ns0:c r="D35" s="7"/>
      <ns0:c r="E35" s="7"/>
      <ns0:c r="F35" s="7"/>
      <ns0:c r="G35" s="2"/>
    </ns0:row>
    <ns0:row r="36" ht="23" customHeight="1">
      <ns0:c r="A36" s="2"/>
      <ns0:c r="B36" s="2" t="str">
        <ns0:v>Scheduled rent</ns0:v>
      </ns0:c>
      <ns0:c r="C36" s="25" t="n">
        <ns0:f>IF(C$8&lt;&gt;"Ready","",C26)</ns0:f>
        <ns0:v>2000</ns0:v>
      </ns0:c>
      <ns0:c r="D36" s="25" t="n">
        <ns0:f>IF(D$8&lt;&gt;"Ready","",D26)</ns0:f>
        <ns0:v>2000</ns0:v>
      </ns0:c>
      <ns0:c r="E36" s="25" t="str">
        <ns0:f>IF(E$8&lt;&gt;"Ready","",E26)</ns0:f>
      </ns0:c>
      <ns0:c r="F36" s="25" t="str">
        <ns0:f>IF(F$8&lt;&gt;"Ready","",F26)</ns0:f>
      </ns0:c>
      <ns0:c r="G36" s="2"/>
    </ns0:row>
    <ns0:row r="37" ht="23" customHeight="1">
      <ns0:c r="A37" s="2"/>
      <ns0:c r="B37" s="2" t="str">
        <ns0:v>Vacancy allowance</ns0:v>
      </ns0:c>
      <ns0:c r="C37" s="25" t="n">
        <ns0:f>IF(C$8&lt;&gt;"Ready","",C26*C27)</ns0:f>
        <ns0:v>100</ns0:v>
      </ns0:c>
      <ns0:c r="D37" s="25" t="n">
        <ns0:f>IF(D$8&lt;&gt;"Ready","",D26*D27)</ns0:f>
        <ns0:v>100</ns0:v>
      </ns0:c>
      <ns0:c r="E37" s="25" t="str">
        <ns0:f>IF(E$8&lt;&gt;"Ready","",E26*E27)</ns0:f>
      </ns0:c>
      <ns0:c r="F37" s="25" t="str">
        <ns0:f>IF(F$8&lt;&gt;"Ready","",F26*F27)</ns0:f>
      </ns0:c>
      <ns0:c r="G37" s="2"/>
    </ns0:row>
    <ns0:row r="38" ht="23" customHeight="1">
      <ns0:c r="A38" s="2"/>
      <ns0:c r="B38" s="2" t="str">
        <ns0:v>Property management</ns0:v>
      </ns0:c>
      <ns0:c r="C38" s="25" t="n">
        <ns0:f>IF(C$8&lt;&gt;"Ready","",C26*C28)</ns0:f>
        <ns0:v>200</ns0:v>
      </ns0:c>
      <ns0:c r="D38" s="25" t="n">
        <ns0:f>IF(D$8&lt;&gt;"Ready","",D26*D28)</ns0:f>
        <ns0:v>200</ns0:v>
      </ns0:c>
      <ns0:c r="E38" s="25" t="str">
        <ns0:f>IF(E$8&lt;&gt;"Ready","",E26*E28)</ns0:f>
      </ns0:c>
      <ns0:c r="F38" s="25" t="str">
        <ns0:f>IF(F$8&lt;&gt;"Ready","",F26*F28)</ns0:f>
      </ns0:c>
      <ns0:c r="G38" s="2"/>
    </ns0:row>
    <ns0:row r="39" ht="23" customHeight="1">
      <ns0:c r="A39" s="2"/>
      <ns0:c r="B39" s="2" t="str">
        <ns0:v>Maintenance reserve</ns0:v>
      </ns0:c>
      <ns0:c r="C39" s="25" t="n">
        <ns0:f>IF(C$8&lt;&gt;"Ready","",C26*C29)</ns0:f>
        <ns0:v>200</ns0:v>
      </ns0:c>
      <ns0:c r="D39" s="25" t="n">
        <ns0:f>IF(D$8&lt;&gt;"Ready","",D26*D29)</ns0:f>
        <ns0:v>200</ns0:v>
      </ns0:c>
      <ns0:c r="E39" s="25" t="str">
        <ns0:f>IF(E$8&lt;&gt;"Ready","",E26*E29)</ns0:f>
      </ns0:c>
      <ns0:c r="F39" s="25" t="str">
        <ns0:f>IF(F$8&lt;&gt;"Ready","",F26*F29)</ns0:f>
      </ns0:c>
      <ns0:c r="G39" s="2"/>
    </ns0:row>
    <ns0:row r="40" ht="23" customHeight="1">
      <ns0:c r="A40" s="2"/>
      <ns0:c r="B40" s="2" t="str">
        <ns0:v>Major replacement reserve</ns0:v>
      </ns0:c>
      <ns0:c r="C40" s="25" t="n">
        <ns0:f>IF(C$8&lt;&gt;"Ready","",C26*C30)</ns0:f>
        <ns0:v>200</ns0:v>
      </ns0:c>
      <ns0:c r="D40" s="25" t="n">
        <ns0:f>IF(D$8&lt;&gt;"Ready","",D26*D30)</ns0:f>
        <ns0:v>200</ns0:v>
      </ns0:c>
      <ns0:c r="E40" s="25" t="str">
        <ns0:f>IF(E$8&lt;&gt;"Ready","",E26*E30)</ns0:f>
      </ns0:c>
      <ns0:c r="F40" s="25" t="str">
        <ns0:f>IF(F$8&lt;&gt;"Ready","",F26*F30)</ns0:f>
      </ns0:c>
      <ns0:c r="G40" s="2"/>
    </ns0:row>
    <ns0:row r="41" ht="23" customHeight="1">
      <ns0:c r="A41" s="2"/>
      <ns0:c r="B41" s="2" t="str">
        <ns0:v>Insurance</ns0:v>
      </ns0:c>
      <ns0:c r="C41" s="25" t="n">
        <ns0:f>IF(C$8&lt;&gt;"Ready","",C31/12)</ns0:f>
        <ns0:v>100</ns0:v>
      </ns0:c>
      <ns0:c r="D41" s="25" t="n">
        <ns0:f>IF(D$8&lt;&gt;"Ready","",D31/12)</ns0:f>
        <ns0:v>100</ns0:v>
      </ns0:c>
      <ns0:c r="E41" s="25" t="str">
        <ns0:f>IF(E$8&lt;&gt;"Ready","",E31/12)</ns0:f>
      </ns0:c>
      <ns0:c r="F41" s="25" t="str">
        <ns0:f>IF(F$8&lt;&gt;"Ready","",F31/12)</ns0:f>
      </ns0:c>
      <ns0:c r="G41" s="2"/>
    </ns0:row>
    <ns0:row r="42" ht="23" customHeight="1">
      <ns0:c r="A42" s="2"/>
      <ns0:c r="B42" s="2" t="str">
        <ns0:v>Property taxes</ns0:v>
      </ns0:c>
      <ns0:c r="C42" s="25" t="n">
        <ns0:f>IF(C$8&lt;&gt;"Ready","",C32/12)</ns0:f>
        <ns0:v>150</ns0:v>
      </ns0:c>
      <ns0:c r="D42" s="25" t="n">
        <ns0:f>IF(D$8&lt;&gt;"Ready","",D32/12)</ns0:f>
        <ns0:v>150</ns0:v>
      </ns0:c>
      <ns0:c r="E42" s="25" t="str">
        <ns0:f>IF(E$8&lt;&gt;"Ready","",E32/12)</ns0:f>
      </ns0:c>
      <ns0:c r="F42" s="25" t="str">
        <ns0:f>IF(F$8&lt;&gt;"Ready","",F32/12)</ns0:f>
      </ns0:c>
      <ns0:c r="G42" s="2"/>
    </ns0:row>
    <ns0:row r="43" ht="23" customHeight="1">
      <ns0:c r="A43" s="2"/>
      <ns0:c r="B43" s="2" t="str">
        <ns0:v>HOA, utilities &amp; other</ns0:v>
      </ns0:c>
      <ns0:c r="C43" s="25" t="n">
        <ns0:f>IF(C$8&lt;&gt;"Ready","",C33)</ns0:f>
        <ns0:v>0</ns0:v>
      </ns0:c>
      <ns0:c r="D43" s="25" t="n">
        <ns0:f>IF(D$8&lt;&gt;"Ready","",D33)</ns0:f>
        <ns0:v>0</ns0:v>
      </ns0:c>
      <ns0:c r="E43" s="25" t="str">
        <ns0:f>IF(E$8&lt;&gt;"Ready","",E33)</ns0:f>
      </ns0:c>
      <ns0:c r="F43" s="25" t="str">
        <ns0:f>IF(F$8&lt;&gt;"Ready","",F33)</ns0:f>
      </ns0:c>
      <ns0:c r="G43" s="2"/>
    </ns0:row>
    <ns0:row r="44" ht="23" customHeight="1">
      <ns0:c r="A44" s="2"/>
      <ns0:c r="B44" s="24" t="str">
        <ns0:v>Total costs &amp; reserves</ns0:v>
      </ns0:c>
      <ns0:c r="C44" s="26" t="n">
        <ns0:f>IF(C$8&lt;&gt;"Ready","",SUM(C37:C43))</ns0:f>
        <ns0:v>950</ns0:v>
      </ns0:c>
      <ns0:c r="D44" s="26" t="n">
        <ns0:f>IF(D$8&lt;&gt;"Ready","",SUM(D37:D43))</ns0:f>
        <ns0:v>950</ns0:v>
      </ns0:c>
      <ns0:c r="E44" s="26" t="str">
        <ns0:f>IF(E$8&lt;&gt;"Ready","",SUM(E37:E43))</ns0:f>
      </ns0:c>
      <ns0:c r="F44" s="26" t="str">
        <ns0:f>IF(F$8&lt;&gt;"Ready","",SUM(F37:F43))</ns0:f>
      </ns0:c>
      <ns0:c r="G44" s="2"/>
    </ns0:row>
    <ns0:row r="45" ht="23" customHeight="1">
      <ns0:c r="A45" s="2"/>
      <ns0:c r="B45" s="2" t="str">
        <ns0:v>Mortgage principal &amp; interest</ns0:v>
      </ns0:c>
      <ns0:c r="C45" s="25" t="n">
        <ns0:f>IF(C$8&lt;&gt;"Ready","",IF(C53=0,0,IF(C22=0,C53/(C23*12),-PMT(C22/12,C23*12,C53))))</ns0:f>
        <ns0:v>786.6163221218766</ns0:v>
      </ns0:c>
      <ns0:c r="D45" s="25" t="n">
        <ns0:f>IF(D$8&lt;&gt;"Ready","",IF(D53=0,0,IF(D22=0,D53/(D23*12),-PMT(D22/12,D23*12,D53))))</ns0:f>
        <ns0:v>734.1752339804182</ns0:v>
      </ns0:c>
      <ns0:c r="E45" s="25" t="str">
        <ns0:f>IF(E$8&lt;&gt;"Ready","",IF(E53=0,0,IF(E22=0,E53/(E23*12),-PMT(E22/12,E23*12,E53))))</ns0:f>
      </ns0:c>
      <ns0:c r="F45" s="25" t="str">
        <ns0:f>IF(F$8&lt;&gt;"Ready","",IF(F53=0,0,IF(F22=0,F53/(F23*12),-PMT(F22/12,F23*12,F53))))</ns0:f>
      </ns0:c>
      <ns0:c r="G45" s="2"/>
    </ns0:row>
    <ns0:row r="46" ht="23" customHeight="1">
      <ns0:c r="A46" s="2"/>
      <ns0:c r="B46" s="24" t="str">
        <ns0:v>Monthly cash flow</ns0:v>
      </ns0:c>
      <ns0:c r="C46" s="26" t="n">
        <ns0:f>IF(C$8&lt;&gt;"Ready","",C36-C44-C45)</ns0:f>
        <ns0:v>263.3836778781234</ns0:v>
      </ns0:c>
      <ns0:c r="D46" s="26" t="n">
        <ns0:f>IF(D$8&lt;&gt;"Ready","",D36-D44-D45)</ns0:f>
        <ns0:v>315.82476601958183</ns0:v>
      </ns0:c>
      <ns0:c r="E46" s="26" t="str">
        <ns0:f>IF(E$8&lt;&gt;"Ready","",E36-E44-E45)</ns0:f>
      </ns0:c>
      <ns0:c r="F46" s="26" t="str">
        <ns0:f>IF(F$8&lt;&gt;"Ready","",F36-F44-F45)</ns0:f>
      </ns0:c>
      <ns0:c r="G46" s="2"/>
    </ns0:row>
    <ns0:row r="47" ht="23" customHeight="1">
      <ns0:c r="A47" s="2"/>
      <ns0:c r="B47" s="2"/>
      <ns0:c r="C47" s="2"/>
      <ns0:c r="D47" s="2"/>
      <ns0:c r="E47" s="2"/>
      <ns0:c r="F47" s="2"/>
      <ns0:c r="G47" s="2"/>
    </ns0:row>
    <ns0:row r="48" ht="28" customHeight="1">
      <ns0:c r="A48" s="2"/>
      <ns0:c r="B48" s="7" t="str">
        <ns0:v>Upfront cash &amp; equity</ns0:v>
      </ns0:c>
      <ns0:c r="C48" s="7"/>
      <ns0:c r="D48" s="7"/>
      <ns0:c r="E48" s="7"/>
      <ns0:c r="F48" s="7"/>
      <ns0:c r="G48" s="2"/>
    </ns0:row>
    <ns0:row r="49" ht="23" customHeight="1">
      <ns0:c r="A49" s="2"/>
      <ns0:c r="B49" s="2" t="str">
        <ns0:v>Down payment</ns0:v>
      </ns0:c>
      <ns0:c r="C49" s="25" t="n">
        <ns0:f>IF(C$8&lt;&gt;"Ready","",C18*C19)</ns0:f>
        <ns0:v>37500</ns0:v>
      </ns0:c>
      <ns0:c r="D49" s="25" t="n">
        <ns0:f>IF(D$8&lt;&gt;"Ready","",D18*D19)</ns0:f>
        <ns0:v>35000</ns0:v>
      </ns0:c>
      <ns0:c r="E49" s="25" t="str">
        <ns0:f>IF(E$8&lt;&gt;"Ready","",E18*E19)</ns0:f>
      </ns0:c>
      <ns0:c r="F49" s="25" t="str">
        <ns0:f>IF(F$8&lt;&gt;"Ready","",F18*F19)</ns0:f>
      </ns0:c>
      <ns0:c r="G49" s="2"/>
    </ns0:row>
    <ns0:row r="50" ht="23" customHeight="1">
      <ns0:c r="A50" s="2"/>
      <ns0:c r="B50" s="2" t="str">
        <ns0:v>Closing costs</ns0:v>
      </ns0:c>
      <ns0:c r="C50" s="25" t="n">
        <ns0:f>IF(C$8&lt;&gt;"Ready","",C18*C20)</ns0:f>
        <ns0:v>6000</ns0:v>
      </ns0:c>
      <ns0:c r="D50" s="25" t="n">
        <ns0:f>IF(D$8&lt;&gt;"Ready","",D18*D20)</ns0:f>
        <ns0:v>5600</ns0:v>
      </ns0:c>
      <ns0:c r="E50" s="25" t="str">
        <ns0:f>IF(E$8&lt;&gt;"Ready","",E18*E20)</ns0:f>
      </ns0:c>
      <ns0:c r="F50" s="25" t="str">
        <ns0:f>IF(F$8&lt;&gt;"Ready","",F18*F20)</ns0:f>
      </ns0:c>
      <ns0:c r="G50" s="2"/>
    </ns0:row>
    <ns0:row r="51" ht="23" customHeight="1">
      <ns0:c r="A51" s="2"/>
      <ns0:c r="B51" s="2" t="str">
        <ns0:v>Initial repairs</ns0:v>
      </ns0:c>
      <ns0:c r="C51" s="25" t="n">
        <ns0:f>IF(C$8&lt;&gt;"Ready","",C21)</ns0:f>
        <ns0:v>10000</ns0:v>
      </ns0:c>
      <ns0:c r="D51" s="25" t="n">
        <ns0:f>IF(D$8&lt;&gt;"Ready","",D21)</ns0:f>
        <ns0:v>10000</ns0:v>
      </ns0:c>
      <ns0:c r="E51" s="25" t="str">
        <ns0:f>IF(E$8&lt;&gt;"Ready","",E21)</ns0:f>
      </ns0:c>
      <ns0:c r="F51" s="25" t="str">
        <ns0:f>IF(F$8&lt;&gt;"Ready","",F21)</ns0:f>
      </ns0:c>
      <ns0:c r="G51" s="2"/>
    </ns0:row>
    <ns0:row r="52" ht="23" customHeight="1">
      <ns0:c r="A52" s="2"/>
      <ns0:c r="B52" s="24" t="str">
        <ns0:v>Upfront cash</ns0:v>
      </ns0:c>
      <ns0:c r="C52" s="26" t="n">
        <ns0:f>IF(C$8&lt;&gt;"Ready","",SUM(C49:C51))</ns0:f>
        <ns0:v>53500</ns0:v>
      </ns0:c>
      <ns0:c r="D52" s="26" t="n">
        <ns0:f>IF(D$8&lt;&gt;"Ready","",SUM(D49:D51))</ns0:f>
        <ns0:v>50600</ns0:v>
      </ns0:c>
      <ns0:c r="E52" s="26" t="str">
        <ns0:f>IF(E$8&lt;&gt;"Ready","",SUM(E49:E51))</ns0:f>
      </ns0:c>
      <ns0:c r="F52" s="26" t="str">
        <ns0:f>IF(F$8&lt;&gt;"Ready","",SUM(F49:F51))</ns0:f>
      </ns0:c>
      <ns0:c r="G52" s="2"/>
    </ns0:row>
    <ns0:row r="53" ht="23" customHeight="1">
      <ns0:c r="A53" s="2"/>
      <ns0:c r="B53" s="2" t="str">
        <ns0:v>Original loan amount</ns0:v>
      </ns0:c>
      <ns0:c r="C53" s="25" t="n">
        <ns0:f>IF(C$8&lt;&gt;"Ready","",C18-C49)</ns0:f>
        <ns0:v>112500</ns0:v>
      </ns0:c>
      <ns0:c r="D53" s="25" t="n">
        <ns0:f>IF(D$8&lt;&gt;"Ready","",D18-D49)</ns0:f>
        <ns0:v>105000</ns0:v>
      </ns0:c>
      <ns0:c r="E53" s="25" t="str">
        <ns0:f>IF(E$8&lt;&gt;"Ready","",E18-E49)</ns0:f>
      </ns0:c>
      <ns0:c r="F53" s="25" t="str">
        <ns0:f>IF(F$8&lt;&gt;"Ready","",F18-F49)</ns0:f>
      </ns0:c>
      <ns0:c r="G53" s="2"/>
    </ns0:row>
    <ns0:row r="54" ht="23" customHeight="1">
      <ns0:c r="A54" s="2"/>
      <ns0:c r="B54" s="24" t="str">
        <ns0:v>Principal repaid in Year 1</ns0:v>
      </ns0:c>
      <ns0:c r="C54" s="26" t="n">
        <ns0:f>IF(C$8&lt;&gt;"Ready","",C53-C70)</ns0:f>
        <ns0:v>1037.063730919399</ns0:v>
      </ns0:c>
      <ns0:c r="D54" s="26" t="n">
        <ns0:f>IF(D$8&lt;&gt;"Ready","",D53-D70)</ns0:f>
        <ns0:v>967.9261488581978</ns0:v>
      </ns0:c>
      <ns0:c r="E54" s="26" t="str">
        <ns0:f>IF(E$8&lt;&gt;"Ready","",E53-E70)</ns0:f>
      </ns0:c>
      <ns0:c r="F54" s="26" t="str">
        <ns0:f>IF(F$8&lt;&gt;"Ready","",F53-F70)</ns0:f>
      </ns0:c>
      <ns0:c r="G54" s="2"/>
    </ns0:row>
    <ns0:row r="55" ht="23" customHeight="1">
      <ns0:c r="A55" s="2"/>
      <ns0:c r="B55" s="24" t="str">
        <ns0:v>Equity at end of Year 1</ns0:v>
      </ns0:c>
      <ns0:c r="C55" s="26" t="n">
        <ns0:f>IF(C$8&lt;&gt;"Ready","",C18-C70)</ns0:f>
        <ns0:v>38537.0637309194</ns0:v>
      </ns0:c>
      <ns0:c r="D55" s="26" t="n">
        <ns0:f>IF(D$8&lt;&gt;"Ready","",D18-D70)</ns0:f>
        <ns0:v>35967.9261488582</ns0:v>
      </ns0:c>
      <ns0:c r="E55" s="26" t="str">
        <ns0:f>IF(E$8&lt;&gt;"Ready","",E18-E70)</ns0:f>
      </ns0:c>
      <ns0:c r="F55" s="26" t="str">
        <ns0:f>IF(F$8&lt;&gt;"Ready","",F18-F70)</ns0:f>
      </ns0:c>
      <ns0:c r="G55" s="2"/>
    </ns0:row>
    <ns0:row r="56" ht="23" customHeight="1">
      <ns0:c r="A56" s="2"/>
      <ns0:c r="B56" s="2"/>
      <ns0:c r="C56" s="2"/>
      <ns0:c r="D56" s="2"/>
      <ns0:c r="E56" s="2"/>
      <ns0:c r="F56" s="2"/>
      <ns0:c r="G56" s="2"/>
    </ns0:row>
    <ns0:row r="57" ht="28" customHeight="1">
      <ns0:c r="A57" s="2"/>
      <ns0:c r="B57" s="7" t="str">
        <ns0:v>Mortgage balance by month</ns0:v>
      </ns0:c>
      <ns0:c r="C57" s="7"/>
      <ns0:c r="D57" s="7"/>
      <ns0:c r="E57" s="7"/>
      <ns0:c r="F57" s="7"/>
      <ns0:c r="G57" s="2"/>
    </ns0:row>
    <ns0:row r="58" ht="23" customHeight="1">
      <ns0:c r="A58" s="2"/>
      <ns0:c r="B58" s="2" t="str">
        <ns0:v>Before first payment</ns0:v>
      </ns0:c>
      <ns0:c r="C58" s="25" t="n">
        <ns0:f>IF(C$8&lt;&gt;"Ready","",C53)</ns0:f>
        <ns0:v>112500</ns0:v>
      </ns0:c>
      <ns0:c r="D58" s="25" t="n">
        <ns0:f>IF(D$8&lt;&gt;"Ready","",D53)</ns0:f>
        <ns0:v>105000</ns0:v>
      </ns0:c>
      <ns0:c r="E58" s="25" t="str">
        <ns0:f>IF(E$8&lt;&gt;"Ready","",E53)</ns0:f>
      </ns0:c>
      <ns0:c r="F58" s="25" t="str">
        <ns0:f>IF(F$8&lt;&gt;"Ready","",F53)</ns0:f>
      </ns0:c>
      <ns0:c r="G58" s="2"/>
    </ns0:row>
    <ns0:row r="59" ht="23" customHeight="1">
      <ns0:c r="A59" s="2"/>
      <ns0:c r="B59" s="2" t="str">
        <ns0:v>After payment 1</ns0:v>
      </ns0:c>
      <ns0:c r="C59" s="25" t="n">
        <ns0:f>IF(C$8&lt;&gt;"Ready","",MAX(0,C58*(1+C$22/12)-C$45))</ns0:f>
        <ns0:v>112416.50867787814</ns0:v>
      </ns0:c>
      <ns0:c r="D59" s="25" t="n">
        <ns0:f>IF(D$8&lt;&gt;"Ready","",MAX(0,D58*(1+D$22/12)-D$45))</ns0:f>
        <ns0:v>104922.07476601959</ns0:v>
      </ns0:c>
      <ns0:c r="E59" s="25" t="str">
        <ns0:f>IF(E$8&lt;&gt;"Ready","",MAX(0,E58*(1+E$22/12)-E$45))</ns0:f>
      </ns0:c>
      <ns0:c r="F59" s="25" t="str">
        <ns0:f>IF(F$8&lt;&gt;"Ready","",MAX(0,F58*(1+F$22/12)-F$45))</ns0:f>
      </ns0:c>
      <ns0:c r="G59" s="2"/>
    </ns0:row>
    <ns0:row r="60" ht="23" customHeight="1">
      <ns0:c r="A60" s="2"/>
      <ns0:c r="B60" s="2" t="str">
        <ns0:v>After payment 2</ns0:v>
      </ns0:c>
      <ns0:c r="C60" s="25" t="n">
        <ns0:f>IF(C$8&lt;&gt;"Ready","",MAX(0,C59*(1+C$22/12)-C$45))</ns0:f>
        <ns0:v>112332.49553499301</ns0:v>
      </ns0:c>
      <ns0:c r="D60" s="25" t="n">
        <ns0:f>IF(D$8&lt;&gt;"Ready","",MAX(0,D59*(1+D$22/12)-D$45))</ns0:f>
        <ns0:v>104843.6624993268</ns0:v>
      </ns0:c>
      <ns0:c r="E60" s="25" t="str">
        <ns0:f>IF(E$8&lt;&gt;"Ready","",MAX(0,E59*(1+E$22/12)-E$45))</ns0:f>
      </ns0:c>
      <ns0:c r="F60" s="25" t="str">
        <ns0:f>IF(F$8&lt;&gt;"Ready","",MAX(0,F59*(1+F$22/12)-F$45))</ns0:f>
      </ns0:c>
      <ns0:c r="G60" s="2"/>
    </ns0:row>
    <ns0:row r="61" ht="23" customHeight="1">
      <ns0:c r="A61" s="2"/>
      <ns0:c r="B61" s="2" t="str">
        <ns0:v>After payment 3</ns0:v>
      </ns0:c>
      <ns0:c r="C61" s="25" t="n">
        <ns0:f>IF(C$8&lt;&gt;"Ready","",MAX(0,C60*(1+C$22/12)-C$45))</ns0:f>
        <ns0:v>112247.95730996486</ns0:v>
      </ns0:c>
      <ns0:c r="D61" s="25" t="n">
        <ns0:f>IF(D$8&lt;&gt;"Ready","",MAX(0,D60*(1+D$22/12)-D$45))</ns0:f>
        <ns0:v>104764.76015596719</ns0:v>
      </ns0:c>
      <ns0:c r="E61" s="25" t="str">
        <ns0:f>IF(E$8&lt;&gt;"Ready","",MAX(0,E60*(1+E$22/12)-E$45))</ns0:f>
      </ns0:c>
      <ns0:c r="F61" s="25" t="str">
        <ns0:f>IF(F$8&lt;&gt;"Ready","",MAX(0,F60*(1+F$22/12)-F$45))</ns0:f>
      </ns0:c>
      <ns0:c r="G61" s="2"/>
    </ns0:row>
    <ns0:row r="62" ht="23" customHeight="1">
      <ns0:c r="A62" s="2"/>
      <ns0:c r="B62" s="2" t="str">
        <ns0:v>After payment 4</ns0:v>
      </ns0:c>
      <ns0:c r="C62" s="25" t="n">
        <ns0:f>IF(C$8&lt;&gt;"Ready","",MAX(0,C61*(1+C$22/12)-C$45))</ns0:f>
        <ns0:v>112162.89072103027</ns0:v>
      </ns0:c>
      <ns0:c r="D62" s="25" t="n">
        <ns0:f>IF(D$8&lt;&gt;"Ready","",MAX(0,D61*(1+D$22/12)-D$45))</ns0:f>
        <ns0:v>104685.36467296157</ns0:v>
      </ns0:c>
      <ns0:c r="E62" s="25" t="str">
        <ns0:f>IF(E$8&lt;&gt;"Ready","",MAX(0,E61*(1+E$22/12)-E$45))</ns0:f>
      </ns0:c>
      <ns0:c r="F62" s="25" t="str">
        <ns0:f>IF(F$8&lt;&gt;"Ready","",MAX(0,F61*(1+F$22/12)-F$45))</ns0:f>
      </ns0:c>
      <ns0:c r="G62" s="2"/>
    </ns0:row>
    <ns0:row r="63" ht="23" customHeight="1">
      <ns0:c r="A63" s="2"/>
      <ns0:c r="B63" s="2" t="str">
        <ns0:v>After payment 5</ns0:v>
      </ns0:c>
      <ns0:c r="C63" s="25" t="n">
        <ns0:f>IF(C$8&lt;&gt;"Ready","",MAX(0,C62*(1+C$22/12)-C$45))</ns0:f>
        <ns0:v>112077.29246591484</ns0:v>
      </ns0:c>
      <ns0:c r="D63" s="25" t="n">
        <ns0:f>IF(D$8&lt;&gt;"Ready","",MAX(0,D62*(1+D$22/12)-D$45))</ns0:f>
        <ns0:v>104605.47296818717</ns0:v>
      </ns0:c>
      <ns0:c r="E63" s="25" t="str">
        <ns0:f>IF(E$8&lt;&gt;"Ready","",MAX(0,E62*(1+E$22/12)-E$45))</ns0:f>
      </ns0:c>
      <ns0:c r="F63" s="25" t="str">
        <ns0:f>IF(F$8&lt;&gt;"Ready","",MAX(0,F62*(1+F$22/12)-F$45))</ns0:f>
      </ns0:c>
      <ns0:c r="G63" s="2"/>
    </ns0:row>
    <ns0:row r="64" ht="23" customHeight="1">
      <ns0:c r="A64" s="2"/>
      <ns0:c r="B64" s="2" t="str">
        <ns0:v>After payment 6</ns0:v>
      </ns0:c>
      <ns0:c r="C64" s="25" t="n">
        <ns0:f>IF(C$8&lt;&gt;"Ready","",MAX(0,C63*(1+C$22/12)-C$45))</ns0:f>
        <ns0:v>111991.15922170495</ns0:v>
      </ns0:c>
      <ns0:c r="D64" s="25" t="n">
        <ns0:f>IF(D$8&lt;&gt;"Ready","",MAX(0,D63*(1+D$22/12)-D$45))</ns0:f>
        <ns0:v>104525.08194025792</ns0:v>
      </ns0:c>
      <ns0:c r="E64" s="25" t="str">
        <ns0:f>IF(E$8&lt;&gt;"Ready","",MAX(0,E63*(1+E$22/12)-E$45))</ns0:f>
      </ns0:c>
      <ns0:c r="F64" s="25" t="str">
        <ns0:f>IF(F$8&lt;&gt;"Ready","",MAX(0,F63*(1+F$22/12)-F$45))</ns0:f>
      </ns0:c>
      <ns0:c r="G64" s="2"/>
    </ns0:row>
    <ns0:row r="65" ht="23" customHeight="1">
      <ns0:c r="A65" s="2"/>
      <ns0:c r="B65" s="2" t="str">
        <ns0:v>After payment 7</ns0:v>
      </ns0:c>
      <ns0:c r="C65" s="25" t="n">
        <ns0:f>IF(C$8&lt;&gt;"Ready","",MAX(0,C64*(1+C$22/12)-C$45))</ns0:f>
        <ns0:v>111904.48764471874</ns0:v>
      </ns0:c>
      <ns0:c r="D65" s="25" t="n">
        <ns0:f>IF(D$8&lt;&gt;"Ready","",MAX(0,D64*(1+D$22/12)-D$45))</ns0:f>
        <ns0:v>104444.18846840411</ns0:v>
      </ns0:c>
      <ns0:c r="E65" s="25" t="str">
        <ns0:f>IF(E$8&lt;&gt;"Ready","",MAX(0,E64*(1+E$22/12)-E$45))</ns0:f>
      </ns0:c>
      <ns0:c r="F65" s="25" t="str">
        <ns0:f>IF(F$8&lt;&gt;"Ready","",MAX(0,F64*(1+F$22/12)-F$45))</ns0:f>
      </ns0:c>
      <ns0:c r="G65" s="2"/>
    </ns0:row>
    <ns0:row r="66" ht="23" customHeight="1">
      <ns0:c r="A66" s="2"/>
      <ns0:c r="B66" s="2" t="str">
        <ns0:v>After payment 8</ns0:v>
      </ns0:c>
      <ns0:c r="C66" s="25" t="n">
        <ns0:f>IF(C$8&lt;&gt;"Ready","",MAX(0,C65*(1+C$22/12)-C$45))</ns0:f>
        <ns0:v>111817.27437037637</ns0:v>
      </ns0:c>
      <ns0:c r="D66" s="25" t="n">
        <ns0:f>IF(D$8&lt;&gt;"Ready","",MAX(0,D65*(1+D$22/12)-D$45))</ns0:f>
        <ns0:v>104362.78941235122</ns0:v>
      </ns0:c>
      <ns0:c r="E66" s="25" t="str">
        <ns0:f>IF(E$8&lt;&gt;"Ready","",MAX(0,E65*(1+E$22/12)-E$45))</ns0:f>
      </ns0:c>
      <ns0:c r="F66" s="25" t="str">
        <ns0:f>IF(F$8&lt;&gt;"Ready","",MAX(0,F65*(1+F$22/12)-F$45))</ns0:f>
      </ns0:c>
      <ns0:c r="G66" s="2"/>
    </ns0:row>
    <ns0:row r="67" ht="23" customHeight="1">
      <ns0:c r="A67" s="2"/>
      <ns0:c r="B67" s="2" t="str">
        <ns0:v>After payment 9</ns0:v>
      </ns0:c>
      <ns0:c r="C67" s="25" t="n">
        <ns0:f>IF(C$8&lt;&gt;"Ready","",MAX(0,C66*(1+C$22/12)-C$45))</ns0:f>
        <ns0:v>111729.51601306935</ns0:v>
      </ns0:c>
      <ns0:c r="D67" s="25" t="n">
        <ns0:f>IF(D$8&lt;&gt;"Ready","",MAX(0,D66*(1+D$22/12)-D$45))</ns0:f>
        <ns0:v>104280.881612198</ns0:v>
      </ns0:c>
      <ns0:c r="E67" s="25" t="str">
        <ns0:f>IF(E$8&lt;&gt;"Ready","",MAX(0,E66*(1+E$22/12)-E$45))</ns0:f>
      </ns0:c>
      <ns0:c r="F67" s="25" t="str">
        <ns0:f>IF(F$8&lt;&gt;"Ready","",MAX(0,F66*(1+F$22/12)-F$45))</ns0:f>
      </ns0:c>
      <ns0:c r="G67" s="2"/>
    </ns0:row>
    <ns0:row r="68" ht="23" customHeight="1">
      <ns0:c r="A68" s="2"/>
      <ns0:c r="B68" s="2" t="str">
        <ns0:v>After payment 10</ns0:v>
      </ns0:c>
      <ns0:c r="C68" s="25" t="n">
        <ns0:f>IF(C$8&lt;&gt;"Ready","",MAX(0,C67*(1+C$22/12)-C$45))</ns0:f>
        <ns0:v>111641.20916602918</ns0:v>
      </ns0:c>
      <ns0:c r="D68" s="25" t="n">
        <ns0:f>IF(D$8&lt;&gt;"Ready","",MAX(0,D67*(1+D$22/12)-D$45))</ns0:f>
        <ns0:v>104198.46188829382</ns0:v>
      </ns0:c>
      <ns0:c r="E68" s="25" t="str">
        <ns0:f>IF(E$8&lt;&gt;"Ready","",MAX(0,E67*(1+E$22/12)-E$45))</ns0:f>
      </ns0:c>
      <ns0:c r="F68" s="25" t="str">
        <ns0:f>IF(F$8&lt;&gt;"Ready","",MAX(0,F67*(1+F$22/12)-F$45))</ns0:f>
      </ns0:c>
      <ns0:c r="G68" s="2"/>
    </ns0:row>
    <ns0:row r="69" ht="23" customHeight="1">
      <ns0:c r="A69" s="2"/>
      <ns0:c r="B69" s="2" t="str">
        <ns0:v>After payment 11</ns0:v>
      </ns0:c>
      <ns0:c r="C69" s="25" t="n">
        <ns0:f>IF(C$8&lt;&gt;"Ready","",MAX(0,C68*(1+C$22/12)-C$45))</ns0:f>
        <ns0:v>111552.350401195</ns0:v>
      </ns0:c>
      <ns0:c r="D69" s="25" t="n">
        <ns0:f>IF(D$8&lt;&gt;"Ready","",MAX(0,D68*(1+D$22/12)-D$45))</ns0:f>
        <ns0:v>104115.52704111525</ns0:v>
      </ns0:c>
      <ns0:c r="E69" s="25" t="str">
        <ns0:f>IF(E$8&lt;&gt;"Ready","",MAX(0,E68*(1+E$22/12)-E$45))</ns0:f>
      </ns0:c>
      <ns0:c r="F69" s="25" t="str">
        <ns0:f>IF(F$8&lt;&gt;"Ready","",MAX(0,F68*(1+F$22/12)-F$45))</ns0:f>
      </ns0:c>
      <ns0:c r="G69" s="2"/>
    </ns0:row>
    <ns0:row r="70" ht="23" customHeight="1">
      <ns0:c r="A70" s="2"/>
      <ns0:c r="B70" s="2" t="str">
        <ns0:v>After payment 12</ns0:v>
      </ns0:c>
      <ns0:c r="C70" s="25" t="n">
        <ns0:f>IF(C$8&lt;&gt;"Ready","",MAX(0,C69*(1+C$22/12)-C$45))</ns0:f>
        <ns0:v>111462.9362690806</ns0:v>
      </ns0:c>
      <ns0:c r="D70" s="25" t="n">
        <ns0:f>IF(D$8&lt;&gt;"Ready","",MAX(0,D69*(1+D$22/12)-D$45))</ns0:f>
        <ns0:v>104032.0738511418</ns0:v>
      </ns0:c>
      <ns0:c r="E70" s="25" t="str">
        <ns0:f>IF(E$8&lt;&gt;"Ready","",MAX(0,E69*(1+E$22/12)-E$45))</ns0:f>
      </ns0:c>
      <ns0:c r="F70" s="25" t="str">
        <ns0:f>IF(F$8&lt;&gt;"Ready","",MAX(0,F69*(1+F$22/12)-F$45))</ns0:f>
      </ns0:c>
      <ns0:c r="G70" s="2"/>
    </ns0:row>
    <ns0:row r="71" ht="23" customHeight="1">
      <ns0:c r="A71" s="2"/>
      <ns0:c r="B71" s="2"/>
      <ns0:c r="C71" s="2"/>
      <ns0:c r="D71" s="2"/>
      <ns0:c r="E71" s="2"/>
      <ns0:c r="F71" s="2"/>
      <ns0:c r="G71" s="2"/>
    </ns0:row>
    <ns0:row r="72" ht="23" customHeight="1">
      <ns0:c r="A72" s="2"/>
      <ns0:c r="B72" s="5" t="str">
        <ns0:v>Cash-on-cash return = annual cash flow ÷ upfront cash.</ns0:v>
      </ns0:c>
      <ns0:c r="C72" s="5"/>
      <ns0:c r="D72" s="5"/>
      <ns0:c r="E72" s="5"/>
      <ns0:c r="F72" s="5"/>
      <ns0:c r="G72" s="2"/>
    </ns0:row>
    <ns0:row r="73" ht="23" customHeight="1">
      <ns0:c r="A73" s="2"/>
      <ns0:c r="B73" s="5" t="str">
        <ns0:v>Equity holds value at the purchase price. Principal repaid is not spendable cash.</ns0:v>
      </ns0:c>
      <ns0:c r="C73" s="5"/>
      <ns0:c r="D73" s="5"/>
      <ns0:c r="E73" s="5"/>
      <ns0:c r="F73" s="5"/>
      <ns0:c r="G73" s="2"/>
    </ns0:row>
    <ns0:row r="74" ht="23" customHeight="1">
      <ns0:c r="A74" s="2"/>
      <ns0:c r="B74" s="5" t="str">
        <ns0:v>Upfront cash excludes any extra cash cushion you keep outside the purchase.</ns0:v>
      </ns0:c>
      <ns0:c r="C74" s="5"/>
      <ns0:c r="D74" s="5"/>
      <ns0:c r="E74" s="5"/>
      <ns0:c r="F74" s="5"/>
      <ns0:c r="G74" s="2"/>
    </ns0:row>
    <ns0:row r="75" ht="23" customHeight="1">
      <ns0:c r="A75" s="2"/>
      <ns0:c r="B75" s="5"/>
      <ns0:c r="C75" s="5"/>
      <ns0:c r="D75" s="5"/>
      <ns0:c r="E75" s="5"/>
      <ns0:c r="F75" s="5"/>
      <ns0:c r="G75" s="2"/>
    </ns0:row>
    <ns0:row r="76" ht="23" customHeight="1">
      <ns0:c r="A76" s="2"/>
      <ns0:c r="B76" s="29" t="str">
        <ns0:v>Open a column in the property analyzer</ns0:v>
      </ns0:c>
      <ns0:c r="C76" s="5"/>
      <ns0:c r="D76" s="5"/>
      <ns0:c r="E76" s="5"/>
      <ns0:c r="F76" s="5"/>
      <ns0:c r="G76" s="2"/>
    </ns0:row>
    <ns0:row r="77" ht="23" customHeight="1">
      <ns0:c r="A77" s="2"/>
      <ns0:c r="B77" s="5" t="str">
        <ns0:v>Save this file, then choose it on the linked page. Future growth starts at 0% online.</ns0:v>
      </ns0:c>
      <ns0:c r="C77" s="5"/>
      <ns0:c r="D77" s="5"/>
      <ns0:c r="E77" s="5"/>
      <ns0:c r="F77" s="5"/>
      <ns0:c r="G77" s="2"/>
    </ns0:row>
    <ns0:row r="78" ht="23" customHeight="1">
      <ns0:c r="A78" s="2"/>
      <ns0:c r="B78" s="5" t="str">
        <ns0:v>Planning estimates. Verify inputs and results. Terms &amp; privacy.</ns0:v>
      </ns0:c>
      <ns0:c r="C78" s="5"/>
      <ns0:c r="D78" s="5"/>
      <ns0:c r="E78" s="5"/>
      <ns0:c r="F78" s="5"/>
      <ns0:c r="G78" s="2"/>
    </ns0:row>
  </ns0:sheetData>
  <ns0:conditionalFormatting sqref="C8:C8">
    <ns0:cfRule type="expression" dxfId="0" priority="1">
      <ns0:formula>AND(C8&lt;&gt;"",C8&lt;&gt;"Ready")</ns0:formula>
    </ns0:cfRule>
  </ns0:conditionalFormatting>
  <ns0:conditionalFormatting sqref="C10:C10">
    <ns0:cfRule type="expression" dxfId="1" priority="2">
      <ns0:formula>AND(ISNUMBER(C10),C10&lt;0)</ns0:formula>
    </ns0:cfRule>
    <ns0:cfRule type="expression" dxfId="2" priority="3">
      <ns0:formula>AND(ISNUMBER(C10),C10&gt;0)</ns0:formula>
    </ns0:cfRule>
  </ns0:conditionalFormatting>
  <ns0:conditionalFormatting sqref="C13:C13">
    <ns0:cfRule type="expression" dxfId="3" priority="4">
      <ns0:formula>AND(ISNUMBER(C13),C13&lt;0)</ns0:formula>
    </ns0:cfRule>
    <ns0:cfRule type="expression" dxfId="4" priority="5">
      <ns0:formula>AND(ISNUMBER(C13),C13&gt;0)</ns0:formula>
    </ns0:cfRule>
  </ns0:conditionalFormatting>
  <ns0:conditionalFormatting sqref="D8:D8">
    <ns0:cfRule type="expression" dxfId="5" priority="6">
      <ns0:formula>AND(D8&lt;&gt;"",D8&lt;&gt;"Ready")</ns0:formula>
    </ns0:cfRule>
  </ns0:conditionalFormatting>
  <ns0:conditionalFormatting sqref="D10:D10">
    <ns0:cfRule type="expression" dxfId="6" priority="7">
      <ns0:formula>AND(ISNUMBER(D10),D10&lt;0)</ns0:formula>
    </ns0:cfRule>
    <ns0:cfRule type="expression" dxfId="7" priority="8">
      <ns0:formula>AND(ISNUMBER(D10),D10&gt;0)</ns0:formula>
    </ns0:cfRule>
  </ns0:conditionalFormatting>
  <ns0:conditionalFormatting sqref="D13:D13">
    <ns0:cfRule type="expression" dxfId="8" priority="9">
      <ns0:formula>AND(ISNUMBER(D13),D13&lt;0)</ns0:formula>
    </ns0:cfRule>
    <ns0:cfRule type="expression" dxfId="9" priority="10">
      <ns0:formula>AND(ISNUMBER(D13),D13&gt;0)</ns0:formula>
    </ns0:cfRule>
  </ns0:conditionalFormatting>
  <ns0:conditionalFormatting sqref="E8:E8">
    <ns0:cfRule type="expression" dxfId="10" priority="11">
      <ns0:formula>AND(E8&lt;&gt;"",E8&lt;&gt;"Ready")</ns0:formula>
    </ns0:cfRule>
  </ns0:conditionalFormatting>
  <ns0:conditionalFormatting sqref="E10:E10">
    <ns0:cfRule type="expression" dxfId="11" priority="12">
      <ns0:formula>AND(ISNUMBER(E10),E10&lt;0)</ns0:formula>
    </ns0:cfRule>
    <ns0:cfRule type="expression" dxfId="12" priority="13">
      <ns0:formula>AND(ISNUMBER(E10),E10&gt;0)</ns0:formula>
    </ns0:cfRule>
  </ns0:conditionalFormatting>
  <ns0:conditionalFormatting sqref="E13:E13">
    <ns0:cfRule type="expression" dxfId="13" priority="14">
      <ns0:formula>AND(ISNUMBER(E13),E13&lt;0)</ns0:formula>
    </ns0:cfRule>
    <ns0:cfRule type="expression" dxfId="14" priority="15">
      <ns0:formula>AND(ISNUMBER(E13),E13&gt;0)</ns0:formula>
    </ns0:cfRule>
  </ns0:conditionalFormatting>
  <ns0:conditionalFormatting sqref="F8:F8">
    <ns0:cfRule type="expression" dxfId="15" priority="16">
      <ns0:formula>AND(F8&lt;&gt;"",F8&lt;&gt;"Ready")</ns0:formula>
    </ns0:cfRule>
  </ns0:conditionalFormatting>
  <ns0:conditionalFormatting sqref="F10:F10">
    <ns0:cfRule type="expression" dxfId="16" priority="17">
      <ns0:formula>AND(ISNUMBER(F10),F10&lt;0)</ns0:formula>
    </ns0:cfRule>
    <ns0:cfRule type="expression" dxfId="17" priority="18">
      <ns0:formula>AND(ISNUMBER(F10),F10&gt;0)</ns0:formula>
    </ns0:cfRule>
  </ns0:conditionalFormatting>
  <ns0:conditionalFormatting sqref="F13:F13">
    <ns0:cfRule type="expression" dxfId="18" priority="19">
      <ns0:formula>AND(ISNUMBER(F13),F13&lt;0)</ns0:formula>
    </ns0:cfRule>
    <ns0:cfRule type="expression" dxfId="19" priority="20">
      <ns0:formula>AND(ISNUMBER(F13),F13&gt;0)</ns0:formula>
    </ns0:cfRule>
  </ns0:conditionalFormatting>
  <ns0:dataValidations count="14">
    <ns0:dataValidation type="decimal" operator="between" sqref="C18:F18">
      <ns0:formula1>0</ns0:formula1>
      <ns0:formula2>1000000000</ns0:formula2>
    </ns0:dataValidation>
    <ns0:dataValidation type="decimal" operator="between" sqref="C19:F19">
      <ns0:formula1>0</ns0:formula1>
      <ns0:formula2>1</ns0:formula2>
    </ns0:dataValidation>
    <ns0:dataValidation type="decimal" operator="between" sqref="C20:F20">
      <ns0:formula1>0</ns0:formula1>
      <ns0:formula2>1</ns0:formula2>
    </ns0:dataValidation>
    <ns0:dataValidation type="decimal" operator="between" sqref="C21:F21">
      <ns0:formula1>0</ns0:formula1>
      <ns0:formula2>1000000000</ns0:formula2>
    </ns0:dataValidation>
    <ns0:dataValidation type="decimal" operator="between" sqref="C22:F22">
      <ns0:formula1>0</ns0:formula1>
      <ns0:formula2>1</ns0:formula2>
    </ns0:dataValidation>
    <ns0:dataValidation type="whole" operator="between" sqref="C23:F23">
      <ns0:formula1>1</ns0:formula1>
      <ns0:formula2>50</ns0:formula2>
    </ns0:dataValidation>
    <ns0:dataValidation type="decimal" operator="between" sqref="C26:F26">
      <ns0:formula1>0</ns0:formula1>
      <ns0:formula2>1000000000</ns0:formula2>
    </ns0:dataValidation>
    <ns0:dataValidation type="decimal" operator="between" sqref="C27:F27">
      <ns0:formula1>0</ns0:formula1>
      <ns0:formula2>1</ns0:formula2>
    </ns0:dataValidation>
    <ns0:dataValidation type="decimal" operator="between" sqref="C28:F28">
      <ns0:formula1>0</ns0:formula1>
      <ns0:formula2>1</ns0:formula2>
    </ns0:dataValidation>
    <ns0:dataValidation type="decimal" operator="between" sqref="C29:F29">
      <ns0:formula1>0</ns0:formula1>
      <ns0:formula2>1</ns0:formula2>
    </ns0:dataValidation>
    <ns0:dataValidation type="decimal" operator="between" sqref="C30:F30">
      <ns0:formula1>0</ns0:formula1>
      <ns0:formula2>1</ns0:formula2>
    </ns0:dataValidation>
    <ns0:dataValidation type="decimal" operator="between" sqref="C31:F31">
      <ns0:formula1>0</ns0:formula1>
      <ns0:formula2>1000000000</ns0:formula2>
    </ns0:dataValidation>
    <ns0:dataValidation type="decimal" operator="between" sqref="C32:F32">
      <ns0:formula1>0</ns0:formula1>
      <ns0:formula2>1000000000</ns0:formula2>
    </ns0:dataValidation>
    <ns0:dataValidation type="decimal" operator="between" sqref="C33:F33">
      <ns0:formula1>0</ns0:formula1>
      <ns0:formula2>1000000000</ns0:formula2>
    </ns0:dataValidation>
  </ns0:dataValidations>
  <ns0:hyperlinks>
    <ns0:hyperlink ref="B76" ns1:id="trwLinkB76"/>
    <ns0:hyperlink ref="B78" ns1:id="trwLinkB78"/>
  </ns0:hyperlinks>
  <ns0:pageMargins left="0.7" right="0.7" top="0.75" bottom="0.75" header="0.3" footer="0.3"/>
  <ns0:legacyDrawing ns1:id="Rc1e9fd7b968e4c77"/>
</ns0:worksheet>
</file>